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STAVBY\1910 - Oprava komunikací ul. U Rybníčku\"/>
    </mc:Choice>
  </mc:AlternateContent>
  <bookViews>
    <workbookView xWindow="0" yWindow="0" windowWidth="19200" windowHeight="11595"/>
  </bookViews>
  <sheets>
    <sheet name="Stavba" sheetId="1" r:id="rId1"/>
    <sheet name="SO 01  KL" sheetId="2" r:id="rId2"/>
    <sheet name="SO 01  Rek" sheetId="3" r:id="rId3"/>
    <sheet name="SO 01  Pol" sheetId="4" r:id="rId4"/>
    <sheet name="SO 02  KL" sheetId="5" r:id="rId5"/>
    <sheet name="SO 02  Rek" sheetId="6" r:id="rId6"/>
    <sheet name="SO 02  Pol" sheetId="7" r:id="rId7"/>
    <sheet name="SO 03  KL" sheetId="8" r:id="rId8"/>
    <sheet name="SO 03  Rek" sheetId="9" r:id="rId9"/>
    <sheet name="SO 03  Pol" sheetId="10" r:id="rId10"/>
  </sheets>
  <definedNames>
    <definedName name="CelkemObjekty" localSheetId="0">Stavba!$F$33</definedName>
    <definedName name="CisloStavby" localSheetId="0">Stavba!$D$5</definedName>
    <definedName name="dadresa" localSheetId="0">Stavba!$D$8</definedName>
    <definedName name="DIČ" localSheetId="0">Stavba!$K$8</definedName>
    <definedName name="dmisto" localSheetId="0">Stavba!$D$9</definedName>
    <definedName name="dpsc" localSheetId="0">Stavba!$C$9</definedName>
    <definedName name="IČO" localSheetId="0">Stavba!$K$7</definedName>
    <definedName name="NazevObjektu" localSheetId="0">Stavba!$C$29</definedName>
    <definedName name="NazevStavby" localSheetId="0">Stavba!$E$5</definedName>
    <definedName name="_xlnm.Print_Titles" localSheetId="3">'SO 01  Pol'!$1:$6</definedName>
    <definedName name="_xlnm.Print_Titles" localSheetId="2">'SO 01  Rek'!$1:$6</definedName>
    <definedName name="_xlnm.Print_Titles" localSheetId="6">'SO 02  Pol'!$1:$6</definedName>
    <definedName name="_xlnm.Print_Titles" localSheetId="5">'SO 02  Rek'!$1:$6</definedName>
    <definedName name="_xlnm.Print_Titles" localSheetId="9">'SO 03  Pol'!$1:$6</definedName>
    <definedName name="_xlnm.Print_Titles" localSheetId="8">'SO 03  Rek'!$1:$6</definedName>
    <definedName name="Objednatel" localSheetId="0">Stavba!$D$11</definedName>
    <definedName name="Objekt" localSheetId="0">Stavba!$B$29</definedName>
    <definedName name="_xlnm.Print_Area" localSheetId="1">'SO 01  KL'!$A$1:$G$45</definedName>
    <definedName name="_xlnm.Print_Area" localSheetId="3">'SO 01  Pol'!$A$1:$K$86</definedName>
    <definedName name="_xlnm.Print_Area" localSheetId="2">'SO 01  Rek'!$A$1:$I$28</definedName>
    <definedName name="_xlnm.Print_Area" localSheetId="4">'SO 02  KL'!$A$1:$G$45</definedName>
    <definedName name="_xlnm.Print_Area" localSheetId="6">'SO 02  Pol'!$A$1:$K$51</definedName>
    <definedName name="_xlnm.Print_Area" localSheetId="5">'SO 02  Rek'!$A$1:$I$28</definedName>
    <definedName name="_xlnm.Print_Area" localSheetId="7">'SO 03  KL'!$A$1:$G$45</definedName>
    <definedName name="_xlnm.Print_Area" localSheetId="9">'SO 03  Pol'!$A$1:$K$60</definedName>
    <definedName name="_xlnm.Print_Area" localSheetId="8">'SO 03  Rek'!$A$1:$I$28</definedName>
    <definedName name="_xlnm.Print_Area" localSheetId="0">Stavba!$B$1:$J$77</definedName>
    <definedName name="odic" localSheetId="0">Stavba!$K$12</definedName>
    <definedName name="oico" localSheetId="0">Stavba!$K$11</definedName>
    <definedName name="omisto" localSheetId="0">Stavba!$D$13</definedName>
    <definedName name="onazev" localSheetId="0">Stavba!$D$12</definedName>
    <definedName name="opsc" localSheetId="0">Stavba!$C$13</definedName>
    <definedName name="SazbaDPH1" localSheetId="0">Stavba!$D$19</definedName>
    <definedName name="SazbaDPH2" localSheetId="0">Stavba!$D$21</definedName>
    <definedName name="solver_lin" localSheetId="3" hidden="1">0</definedName>
    <definedName name="solver_lin" localSheetId="6" hidden="1">0</definedName>
    <definedName name="solver_lin" localSheetId="9" hidden="1">0</definedName>
    <definedName name="solver_num" localSheetId="3" hidden="1">0</definedName>
    <definedName name="solver_num" localSheetId="6" hidden="1">0</definedName>
    <definedName name="solver_num" localSheetId="9" hidden="1">0</definedName>
    <definedName name="solver_opt" localSheetId="3" hidden="1">'SO 01  Pol'!#REF!</definedName>
    <definedName name="solver_opt" localSheetId="6" hidden="1">'SO 02  Pol'!#REF!</definedName>
    <definedName name="solver_opt" localSheetId="9" hidden="1">'SO 03  Pol'!#REF!</definedName>
    <definedName name="solver_typ" localSheetId="3" hidden="1">1</definedName>
    <definedName name="solver_typ" localSheetId="6" hidden="1">1</definedName>
    <definedName name="solver_typ" localSheetId="9" hidden="1">1</definedName>
    <definedName name="solver_val" localSheetId="3" hidden="1">0</definedName>
    <definedName name="solver_val" localSheetId="6" hidden="1">0</definedName>
    <definedName name="solver_val" localSheetId="9" hidden="1">0</definedName>
    <definedName name="SoucetDilu" localSheetId="0">Stavba!$F$58:$J$58</definedName>
    <definedName name="StavbaCelkem" localSheetId="0">Stavba!$H$33</definedName>
    <definedName name="Zhotovitel" localSheetId="0">Stavba!$D$7</definedName>
  </definedNames>
  <calcPr calcId="152511"/>
</workbook>
</file>

<file path=xl/calcChain.xml><?xml version="1.0" encoding="utf-8"?>
<calcChain xmlns="http://schemas.openxmlformats.org/spreadsheetml/2006/main">
  <c r="I26" i="9" l="1"/>
  <c r="G21" i="8"/>
  <c r="D21" i="8"/>
  <c r="I25" i="9"/>
  <c r="D20" i="8"/>
  <c r="I24" i="9"/>
  <c r="G20" i="8" s="1"/>
  <c r="D19" i="8"/>
  <c r="I23" i="9"/>
  <c r="G19" i="8" s="1"/>
  <c r="D18" i="8"/>
  <c r="I22" i="9"/>
  <c r="G18" i="8" s="1"/>
  <c r="G17" i="8"/>
  <c r="D17" i="8"/>
  <c r="I21" i="9"/>
  <c r="G16" i="8"/>
  <c r="D16" i="8"/>
  <c r="I20" i="9"/>
  <c r="D15" i="8"/>
  <c r="I19" i="9"/>
  <c r="G15" i="8" s="1"/>
  <c r="BE59" i="10"/>
  <c r="BD59" i="10"/>
  <c r="BC59" i="10"/>
  <c r="BB59" i="10"/>
  <c r="BA59" i="10"/>
  <c r="K59" i="10"/>
  <c r="I59" i="10"/>
  <c r="G59" i="10"/>
  <c r="BE58" i="10"/>
  <c r="BE60" i="10" s="1"/>
  <c r="I13" i="9" s="1"/>
  <c r="BD58" i="10"/>
  <c r="BD60" i="10" s="1"/>
  <c r="H13" i="9" s="1"/>
  <c r="BC58" i="10"/>
  <c r="BC60" i="10" s="1"/>
  <c r="G13" i="9" s="1"/>
  <c r="BB58" i="10"/>
  <c r="BA58" i="10"/>
  <c r="BA60" i="10" s="1"/>
  <c r="E13" i="9" s="1"/>
  <c r="K58" i="10"/>
  <c r="K60" i="10" s="1"/>
  <c r="I58" i="10"/>
  <c r="G58" i="10"/>
  <c r="B13" i="9"/>
  <c r="A13" i="9"/>
  <c r="BB60" i="10"/>
  <c r="F13" i="9" s="1"/>
  <c r="I60" i="10"/>
  <c r="G60" i="10"/>
  <c r="BE55" i="10"/>
  <c r="BD55" i="10"/>
  <c r="BC55" i="10"/>
  <c r="BB55" i="10"/>
  <c r="K55" i="10"/>
  <c r="K56" i="10" s="1"/>
  <c r="I55" i="10"/>
  <c r="G55" i="10"/>
  <c r="BA55" i="10" s="1"/>
  <c r="BE54" i="10"/>
  <c r="BD54" i="10"/>
  <c r="BC54" i="10"/>
  <c r="BB54" i="10"/>
  <c r="BB56" i="10" s="1"/>
  <c r="F12" i="9" s="1"/>
  <c r="K54" i="10"/>
  <c r="I54" i="10"/>
  <c r="G54" i="10"/>
  <c r="BA54" i="10" s="1"/>
  <c r="BE53" i="10"/>
  <c r="BE56" i="10" s="1"/>
  <c r="I12" i="9" s="1"/>
  <c r="BD53" i="10"/>
  <c r="BC53" i="10"/>
  <c r="BC56" i="10" s="1"/>
  <c r="G12" i="9" s="1"/>
  <c r="BB53" i="10"/>
  <c r="K53" i="10"/>
  <c r="I53" i="10"/>
  <c r="G53" i="10"/>
  <c r="BA53" i="10" s="1"/>
  <c r="B12" i="9"/>
  <c r="A12" i="9"/>
  <c r="BD56" i="10"/>
  <c r="H12" i="9" s="1"/>
  <c r="BE50" i="10"/>
  <c r="BE51" i="10" s="1"/>
  <c r="I11" i="9" s="1"/>
  <c r="BD50" i="10"/>
  <c r="BC50" i="10"/>
  <c r="BC51" i="10" s="1"/>
  <c r="G11" i="9" s="1"/>
  <c r="BB50" i="10"/>
  <c r="BB51" i="10" s="1"/>
  <c r="F11" i="9" s="1"/>
  <c r="K50" i="10"/>
  <c r="I50" i="10"/>
  <c r="G50" i="10"/>
  <c r="BA50" i="10" s="1"/>
  <c r="BA51" i="10" s="1"/>
  <c r="E11" i="9" s="1"/>
  <c r="B11" i="9"/>
  <c r="A11" i="9"/>
  <c r="BD51" i="10"/>
  <c r="H11" i="9" s="1"/>
  <c r="K51" i="10"/>
  <c r="I51" i="10"/>
  <c r="BE43" i="10"/>
  <c r="BD43" i="10"/>
  <c r="BC43" i="10"/>
  <c r="BB43" i="10"/>
  <c r="BA43" i="10"/>
  <c r="K43" i="10"/>
  <c r="I43" i="10"/>
  <c r="G43" i="10"/>
  <c r="BE42" i="10"/>
  <c r="BD42" i="10"/>
  <c r="BC42" i="10"/>
  <c r="BB42" i="10"/>
  <c r="BA42" i="10"/>
  <c r="K42" i="10"/>
  <c r="I42" i="10"/>
  <c r="G42" i="10"/>
  <c r="BE40" i="10"/>
  <c r="BD40" i="10"/>
  <c r="BC40" i="10"/>
  <c r="BB40" i="10"/>
  <c r="BA40" i="10"/>
  <c r="K40" i="10"/>
  <c r="I40" i="10"/>
  <c r="G40" i="10"/>
  <c r="BE38" i="10"/>
  <c r="BE48" i="10" s="1"/>
  <c r="I10" i="9" s="1"/>
  <c r="BD38" i="10"/>
  <c r="BC38" i="10"/>
  <c r="BC48" i="10" s="1"/>
  <c r="G10" i="9" s="1"/>
  <c r="BB38" i="10"/>
  <c r="BA38" i="10"/>
  <c r="BA48" i="10" s="1"/>
  <c r="E10" i="9" s="1"/>
  <c r="K38" i="10"/>
  <c r="I38" i="10"/>
  <c r="G38" i="10"/>
  <c r="B10" i="9"/>
  <c r="A10" i="9"/>
  <c r="BD48" i="10"/>
  <c r="H10" i="9" s="1"/>
  <c r="BB48" i="10"/>
  <c r="F10" i="9" s="1"/>
  <c r="K48" i="10"/>
  <c r="I48" i="10"/>
  <c r="G48" i="10"/>
  <c r="BE35" i="10"/>
  <c r="BE36" i="10" s="1"/>
  <c r="I9" i="9" s="1"/>
  <c r="BD35" i="10"/>
  <c r="BD36" i="10" s="1"/>
  <c r="H9" i="9" s="1"/>
  <c r="BC35" i="10"/>
  <c r="BB35" i="10"/>
  <c r="K35" i="10"/>
  <c r="K36" i="10" s="1"/>
  <c r="I35" i="10"/>
  <c r="G35" i="10"/>
  <c r="BA35" i="10" s="1"/>
  <c r="BA36" i="10" s="1"/>
  <c r="E9" i="9" s="1"/>
  <c r="B9" i="9"/>
  <c r="A9" i="9"/>
  <c r="BC36" i="10"/>
  <c r="G9" i="9" s="1"/>
  <c r="BB36" i="10"/>
  <c r="F9" i="9" s="1"/>
  <c r="I36" i="10"/>
  <c r="BE31" i="10"/>
  <c r="BE33" i="10" s="1"/>
  <c r="I8" i="9" s="1"/>
  <c r="BD31" i="10"/>
  <c r="BC31" i="10"/>
  <c r="BB31" i="10"/>
  <c r="K31" i="10"/>
  <c r="I31" i="10"/>
  <c r="G31" i="10"/>
  <c r="BA31" i="10" s="1"/>
  <c r="BE30" i="10"/>
  <c r="BD30" i="10"/>
  <c r="BC30" i="10"/>
  <c r="BB30" i="10"/>
  <c r="K30" i="10"/>
  <c r="I30" i="10"/>
  <c r="G30" i="10"/>
  <c r="BA30" i="10" s="1"/>
  <c r="BE29" i="10"/>
  <c r="BD29" i="10"/>
  <c r="BC29" i="10"/>
  <c r="BB29" i="10"/>
  <c r="BA29" i="10"/>
  <c r="K29" i="10"/>
  <c r="I29" i="10"/>
  <c r="G29" i="10"/>
  <c r="BE27" i="10"/>
  <c r="BD27" i="10"/>
  <c r="BC27" i="10"/>
  <c r="BB27" i="10"/>
  <c r="BA27" i="10"/>
  <c r="K27" i="10"/>
  <c r="I27" i="10"/>
  <c r="G27" i="10"/>
  <c r="BE25" i="10"/>
  <c r="BD25" i="10"/>
  <c r="BC25" i="10"/>
  <c r="BB25" i="10"/>
  <c r="K25" i="10"/>
  <c r="K33" i="10" s="1"/>
  <c r="I25" i="10"/>
  <c r="G25" i="10"/>
  <c r="BA25" i="10" s="1"/>
  <c r="BE23" i="10"/>
  <c r="BD23" i="10"/>
  <c r="BD33" i="10" s="1"/>
  <c r="H8" i="9" s="1"/>
  <c r="BC23" i="10"/>
  <c r="BB23" i="10"/>
  <c r="K23" i="10"/>
  <c r="I23" i="10"/>
  <c r="G23" i="10"/>
  <c r="BA23" i="10" s="1"/>
  <c r="B8" i="9"/>
  <c r="A8" i="9"/>
  <c r="BB33" i="10"/>
  <c r="F8" i="9" s="1"/>
  <c r="BE19" i="10"/>
  <c r="BD19" i="10"/>
  <c r="BC19" i="10"/>
  <c r="BB19" i="10"/>
  <c r="K19" i="10"/>
  <c r="I19" i="10"/>
  <c r="G19" i="10"/>
  <c r="BA19" i="10" s="1"/>
  <c r="BE17" i="10"/>
  <c r="BD17" i="10"/>
  <c r="BC17" i="10"/>
  <c r="BB17" i="10"/>
  <c r="K17" i="10"/>
  <c r="I17" i="10"/>
  <c r="G17" i="10"/>
  <c r="BA17" i="10" s="1"/>
  <c r="BE16" i="10"/>
  <c r="BD16" i="10"/>
  <c r="BC16" i="10"/>
  <c r="BB16" i="10"/>
  <c r="K16" i="10"/>
  <c r="I16" i="10"/>
  <c r="G16" i="10"/>
  <c r="BA16" i="10" s="1"/>
  <c r="BE15" i="10"/>
  <c r="BD15" i="10"/>
  <c r="BC15" i="10"/>
  <c r="BB15" i="10"/>
  <c r="K15" i="10"/>
  <c r="I15" i="10"/>
  <c r="G15" i="10"/>
  <c r="BA15" i="10" s="1"/>
  <c r="BE13" i="10"/>
  <c r="BD13" i="10"/>
  <c r="BD21" i="10" s="1"/>
  <c r="H7" i="9" s="1"/>
  <c r="BC13" i="10"/>
  <c r="BB13" i="10"/>
  <c r="K13" i="10"/>
  <c r="I13" i="10"/>
  <c r="G13" i="10"/>
  <c r="BA13" i="10" s="1"/>
  <c r="BE12" i="10"/>
  <c r="BD12" i="10"/>
  <c r="BC12" i="10"/>
  <c r="BB12" i="10"/>
  <c r="K12" i="10"/>
  <c r="I12" i="10"/>
  <c r="G12" i="10"/>
  <c r="BA12" i="10" s="1"/>
  <c r="BE10" i="10"/>
  <c r="BD10" i="10"/>
  <c r="BC10" i="10"/>
  <c r="BB10" i="10"/>
  <c r="K10" i="10"/>
  <c r="I10" i="10"/>
  <c r="I21" i="10" s="1"/>
  <c r="G10" i="10"/>
  <c r="BA10" i="10" s="1"/>
  <c r="BE8" i="10"/>
  <c r="BE21" i="10" s="1"/>
  <c r="I7" i="9" s="1"/>
  <c r="BD8" i="10"/>
  <c r="BC8" i="10"/>
  <c r="BC21" i="10" s="1"/>
  <c r="G7" i="9" s="1"/>
  <c r="BB8" i="10"/>
  <c r="K8" i="10"/>
  <c r="I8" i="10"/>
  <c r="G8" i="10"/>
  <c r="BA8" i="10" s="1"/>
  <c r="B7" i="9"/>
  <c r="A7" i="9"/>
  <c r="K21" i="10"/>
  <c r="E4" i="10"/>
  <c r="F3" i="10"/>
  <c r="C33" i="8"/>
  <c r="F33" i="8" s="1"/>
  <c r="C31" i="8"/>
  <c r="G7" i="8"/>
  <c r="I26" i="6"/>
  <c r="D21" i="5"/>
  <c r="I25" i="6"/>
  <c r="G21" i="5" s="1"/>
  <c r="G20" i="5"/>
  <c r="D20" i="5"/>
  <c r="I24" i="6"/>
  <c r="D19" i="5"/>
  <c r="I23" i="6"/>
  <c r="G19" i="5" s="1"/>
  <c r="D18" i="5"/>
  <c r="I22" i="6"/>
  <c r="G18" i="5" s="1"/>
  <c r="G17" i="5"/>
  <c r="D17" i="5"/>
  <c r="I21" i="6"/>
  <c r="D16" i="5"/>
  <c r="I20" i="6"/>
  <c r="H27" i="6" s="1"/>
  <c r="G23" i="5" s="1"/>
  <c r="D15" i="5"/>
  <c r="I19" i="6"/>
  <c r="G15" i="5" s="1"/>
  <c r="BE50" i="7"/>
  <c r="BD50" i="7"/>
  <c r="BC50" i="7"/>
  <c r="BB50" i="7"/>
  <c r="BA50" i="7"/>
  <c r="K50" i="7"/>
  <c r="I50" i="7"/>
  <c r="G50" i="7"/>
  <c r="BE49" i="7"/>
  <c r="BE51" i="7" s="1"/>
  <c r="I13" i="6" s="1"/>
  <c r="BD49" i="7"/>
  <c r="BD51" i="7" s="1"/>
  <c r="H13" i="6" s="1"/>
  <c r="BC49" i="7"/>
  <c r="BC51" i="7" s="1"/>
  <c r="G13" i="6" s="1"/>
  <c r="BB49" i="7"/>
  <c r="BA49" i="7"/>
  <c r="BA51" i="7" s="1"/>
  <c r="E13" i="6" s="1"/>
  <c r="K49" i="7"/>
  <c r="I49" i="7"/>
  <c r="G49" i="7"/>
  <c r="B13" i="6"/>
  <c r="A13" i="6"/>
  <c r="BB51" i="7"/>
  <c r="F13" i="6" s="1"/>
  <c r="K51" i="7"/>
  <c r="I51" i="7"/>
  <c r="G51" i="7"/>
  <c r="BE46" i="7"/>
  <c r="BD46" i="7"/>
  <c r="BC46" i="7"/>
  <c r="BB46" i="7"/>
  <c r="K46" i="7"/>
  <c r="I46" i="7"/>
  <c r="G46" i="7"/>
  <c r="BA46" i="7" s="1"/>
  <c r="BE45" i="7"/>
  <c r="BD45" i="7"/>
  <c r="BC45" i="7"/>
  <c r="BC47" i="7" s="1"/>
  <c r="G12" i="6" s="1"/>
  <c r="BB45" i="7"/>
  <c r="K45" i="7"/>
  <c r="I45" i="7"/>
  <c r="I47" i="7" s="1"/>
  <c r="G45" i="7"/>
  <c r="BA45" i="7" s="1"/>
  <c r="BE44" i="7"/>
  <c r="BE47" i="7" s="1"/>
  <c r="I12" i="6" s="1"/>
  <c r="BD44" i="7"/>
  <c r="BC44" i="7"/>
  <c r="BB44" i="7"/>
  <c r="K44" i="7"/>
  <c r="I44" i="7"/>
  <c r="G44" i="7"/>
  <c r="BA44" i="7" s="1"/>
  <c r="B12" i="6"/>
  <c r="A12" i="6"/>
  <c r="BB47" i="7"/>
  <c r="F12" i="6" s="1"/>
  <c r="BE41" i="7"/>
  <c r="BD41" i="7"/>
  <c r="BD42" i="7" s="1"/>
  <c r="H11" i="6" s="1"/>
  <c r="BC41" i="7"/>
  <c r="BC42" i="7" s="1"/>
  <c r="G11" i="6" s="1"/>
  <c r="BB41" i="7"/>
  <c r="K41" i="7"/>
  <c r="I41" i="7"/>
  <c r="I42" i="7" s="1"/>
  <c r="G41" i="7"/>
  <c r="BA41" i="7" s="1"/>
  <c r="BA42" i="7" s="1"/>
  <c r="E11" i="6" s="1"/>
  <c r="B11" i="6"/>
  <c r="A11" i="6"/>
  <c r="BE42" i="7"/>
  <c r="I11" i="6" s="1"/>
  <c r="BB42" i="7"/>
  <c r="F11" i="6" s="1"/>
  <c r="K42" i="7"/>
  <c r="G42" i="7"/>
  <c r="BE37" i="7"/>
  <c r="BE39" i="7" s="1"/>
  <c r="I10" i="6" s="1"/>
  <c r="BD37" i="7"/>
  <c r="BC37" i="7"/>
  <c r="BB37" i="7"/>
  <c r="BB39" i="7" s="1"/>
  <c r="F10" i="6" s="1"/>
  <c r="K37" i="7"/>
  <c r="I37" i="7"/>
  <c r="G37" i="7"/>
  <c r="BA37" i="7" s="1"/>
  <c r="BA39" i="7" s="1"/>
  <c r="E10" i="6" s="1"/>
  <c r="B10" i="6"/>
  <c r="A10" i="6"/>
  <c r="BD39" i="7"/>
  <c r="H10" i="6" s="1"/>
  <c r="BC39" i="7"/>
  <c r="G10" i="6" s="1"/>
  <c r="K39" i="7"/>
  <c r="I39" i="7"/>
  <c r="BE34" i="7"/>
  <c r="BD34" i="7"/>
  <c r="BC34" i="7"/>
  <c r="BB34" i="7"/>
  <c r="BA34" i="7"/>
  <c r="K34" i="7"/>
  <c r="I34" i="7"/>
  <c r="G34" i="7"/>
  <c r="BE33" i="7"/>
  <c r="BD33" i="7"/>
  <c r="BC33" i="7"/>
  <c r="BB33" i="7"/>
  <c r="BA33" i="7"/>
  <c r="K33" i="7"/>
  <c r="I33" i="7"/>
  <c r="G33" i="7"/>
  <c r="BE32" i="7"/>
  <c r="BE35" i="7" s="1"/>
  <c r="I9" i="6" s="1"/>
  <c r="BD32" i="7"/>
  <c r="BD35" i="7" s="1"/>
  <c r="H9" i="6" s="1"/>
  <c r="BC32" i="7"/>
  <c r="BC35" i="7" s="1"/>
  <c r="G9" i="6" s="1"/>
  <c r="BB32" i="7"/>
  <c r="BA32" i="7"/>
  <c r="BA35" i="7" s="1"/>
  <c r="E9" i="6" s="1"/>
  <c r="K32" i="7"/>
  <c r="I32" i="7"/>
  <c r="G32" i="7"/>
  <c r="B9" i="6"/>
  <c r="A9" i="6"/>
  <c r="BB35" i="7"/>
  <c r="F9" i="6" s="1"/>
  <c r="K35" i="7"/>
  <c r="I35" i="7"/>
  <c r="G35" i="7"/>
  <c r="BE29" i="7"/>
  <c r="BD29" i="7"/>
  <c r="BC29" i="7"/>
  <c r="BB29" i="7"/>
  <c r="K29" i="7"/>
  <c r="I29" i="7"/>
  <c r="G29" i="7"/>
  <c r="BA29" i="7" s="1"/>
  <c r="BE27" i="7"/>
  <c r="BD27" i="7"/>
  <c r="BC27" i="7"/>
  <c r="BC30" i="7" s="1"/>
  <c r="G8" i="6" s="1"/>
  <c r="BB27" i="7"/>
  <c r="K27" i="7"/>
  <c r="I27" i="7"/>
  <c r="I30" i="7" s="1"/>
  <c r="G27" i="7"/>
  <c r="BA27" i="7" s="1"/>
  <c r="BE25" i="7"/>
  <c r="BE30" i="7" s="1"/>
  <c r="I8" i="6" s="1"/>
  <c r="BD25" i="7"/>
  <c r="BC25" i="7"/>
  <c r="BB25" i="7"/>
  <c r="K25" i="7"/>
  <c r="I25" i="7"/>
  <c r="G25" i="7"/>
  <c r="BA25" i="7" s="1"/>
  <c r="B8" i="6"/>
  <c r="A8" i="6"/>
  <c r="BB30" i="7"/>
  <c r="F8" i="6" s="1"/>
  <c r="BE22" i="7"/>
  <c r="BD22" i="7"/>
  <c r="BC22" i="7"/>
  <c r="BB22" i="7"/>
  <c r="K22" i="7"/>
  <c r="I22" i="7"/>
  <c r="G22" i="7"/>
  <c r="BA22" i="7" s="1"/>
  <c r="BE20" i="7"/>
  <c r="BD20" i="7"/>
  <c r="BC20" i="7"/>
  <c r="BB20" i="7"/>
  <c r="K20" i="7"/>
  <c r="I20" i="7"/>
  <c r="G20" i="7"/>
  <c r="BA20" i="7" s="1"/>
  <c r="BE10" i="7"/>
  <c r="BD10" i="7"/>
  <c r="BC10" i="7"/>
  <c r="BB10" i="7"/>
  <c r="BB23" i="7" s="1"/>
  <c r="F7" i="6" s="1"/>
  <c r="K10" i="7"/>
  <c r="I10" i="7"/>
  <c r="G10" i="7"/>
  <c r="BA10" i="7" s="1"/>
  <c r="BE8" i="7"/>
  <c r="BE23" i="7" s="1"/>
  <c r="I7" i="6" s="1"/>
  <c r="BD8" i="7"/>
  <c r="BD23" i="7" s="1"/>
  <c r="H7" i="6" s="1"/>
  <c r="BC8" i="7"/>
  <c r="BB8" i="7"/>
  <c r="K8" i="7"/>
  <c r="I8" i="7"/>
  <c r="G8" i="7"/>
  <c r="BA8" i="7" s="1"/>
  <c r="B7" i="6"/>
  <c r="A7" i="6"/>
  <c r="K23" i="7"/>
  <c r="E4" i="7"/>
  <c r="F3" i="7"/>
  <c r="C33" i="5"/>
  <c r="F33" i="5" s="1"/>
  <c r="C31" i="5"/>
  <c r="G7" i="5"/>
  <c r="I26" i="3"/>
  <c r="D21" i="2"/>
  <c r="I25" i="3"/>
  <c r="G21" i="2" s="1"/>
  <c r="G20" i="2"/>
  <c r="D20" i="2"/>
  <c r="I24" i="3"/>
  <c r="D19" i="2"/>
  <c r="I23" i="3"/>
  <c r="G19" i="2" s="1"/>
  <c r="D18" i="2"/>
  <c r="I22" i="3"/>
  <c r="G18" i="2" s="1"/>
  <c r="G17" i="2"/>
  <c r="D17" i="2"/>
  <c r="I21" i="3"/>
  <c r="D16" i="2"/>
  <c r="I20" i="3"/>
  <c r="G16" i="2" s="1"/>
  <c r="D15" i="2"/>
  <c r="I19" i="3"/>
  <c r="G15" i="2" s="1"/>
  <c r="BE85" i="4"/>
  <c r="BD85" i="4"/>
  <c r="BC85" i="4"/>
  <c r="BB85" i="4"/>
  <c r="BA85" i="4"/>
  <c r="K85" i="4"/>
  <c r="I85" i="4"/>
  <c r="G85" i="4"/>
  <c r="BE84" i="4"/>
  <c r="BE86" i="4" s="1"/>
  <c r="I13" i="3" s="1"/>
  <c r="BD84" i="4"/>
  <c r="BD86" i="4" s="1"/>
  <c r="H13" i="3" s="1"/>
  <c r="BC84" i="4"/>
  <c r="BB84" i="4"/>
  <c r="BA84" i="4"/>
  <c r="K84" i="4"/>
  <c r="K86" i="4" s="1"/>
  <c r="I84" i="4"/>
  <c r="G84" i="4"/>
  <c r="B13" i="3"/>
  <c r="A13" i="3"/>
  <c r="BC86" i="4"/>
  <c r="G13" i="3" s="1"/>
  <c r="BB86" i="4"/>
  <c r="F13" i="3" s="1"/>
  <c r="BA86" i="4"/>
  <c r="E13" i="3" s="1"/>
  <c r="I86" i="4"/>
  <c r="G86" i="4"/>
  <c r="BE81" i="4"/>
  <c r="BE82" i="4" s="1"/>
  <c r="I12" i="3" s="1"/>
  <c r="BD81" i="4"/>
  <c r="BD82" i="4" s="1"/>
  <c r="H12" i="3" s="1"/>
  <c r="BC81" i="4"/>
  <c r="BB81" i="4"/>
  <c r="K81" i="4"/>
  <c r="I81" i="4"/>
  <c r="G81" i="4"/>
  <c r="BA81" i="4" s="1"/>
  <c r="BE80" i="4"/>
  <c r="BD80" i="4"/>
  <c r="BC80" i="4"/>
  <c r="BB80" i="4"/>
  <c r="K80" i="4"/>
  <c r="K82" i="4" s="1"/>
  <c r="I80" i="4"/>
  <c r="G80" i="4"/>
  <c r="BA80" i="4" s="1"/>
  <c r="BE79" i="4"/>
  <c r="BD79" i="4"/>
  <c r="BC79" i="4"/>
  <c r="BB79" i="4"/>
  <c r="K79" i="4"/>
  <c r="I79" i="4"/>
  <c r="G79" i="4"/>
  <c r="BA79" i="4" s="1"/>
  <c r="B12" i="3"/>
  <c r="A12" i="3"/>
  <c r="BB82" i="4"/>
  <c r="F12" i="3" s="1"/>
  <c r="BE76" i="4"/>
  <c r="BD76" i="4"/>
  <c r="BD77" i="4" s="1"/>
  <c r="H11" i="3" s="1"/>
  <c r="BC76" i="4"/>
  <c r="BB76" i="4"/>
  <c r="BB77" i="4" s="1"/>
  <c r="F11" i="3" s="1"/>
  <c r="K76" i="4"/>
  <c r="I76" i="4"/>
  <c r="G76" i="4"/>
  <c r="BA76" i="4" s="1"/>
  <c r="BA77" i="4" s="1"/>
  <c r="E11" i="3" s="1"/>
  <c r="B11" i="3"/>
  <c r="A11" i="3"/>
  <c r="BE77" i="4"/>
  <c r="I11" i="3" s="1"/>
  <c r="BC77" i="4"/>
  <c r="G11" i="3" s="1"/>
  <c r="K77" i="4"/>
  <c r="I77" i="4"/>
  <c r="BE69" i="4"/>
  <c r="BD69" i="4"/>
  <c r="BC69" i="4"/>
  <c r="BB69" i="4"/>
  <c r="K69" i="4"/>
  <c r="I69" i="4"/>
  <c r="G69" i="4"/>
  <c r="BA69" i="4" s="1"/>
  <c r="BE67" i="4"/>
  <c r="BD67" i="4"/>
  <c r="BC67" i="4"/>
  <c r="BB67" i="4"/>
  <c r="K67" i="4"/>
  <c r="I67" i="4"/>
  <c r="G67" i="4"/>
  <c r="BA67" i="4" s="1"/>
  <c r="BE65" i="4"/>
  <c r="BD65" i="4"/>
  <c r="BC65" i="4"/>
  <c r="BB65" i="4"/>
  <c r="K65" i="4"/>
  <c r="I65" i="4"/>
  <c r="G65" i="4"/>
  <c r="BA65" i="4" s="1"/>
  <c r="BE61" i="4"/>
  <c r="BD61" i="4"/>
  <c r="BC61" i="4"/>
  <c r="BB61" i="4"/>
  <c r="K61" i="4"/>
  <c r="I61" i="4"/>
  <c r="G61" i="4"/>
  <c r="BA61" i="4" s="1"/>
  <c r="BE57" i="4"/>
  <c r="BD57" i="4"/>
  <c r="BC57" i="4"/>
  <c r="BB57" i="4"/>
  <c r="K57" i="4"/>
  <c r="I57" i="4"/>
  <c r="G57" i="4"/>
  <c r="BA57" i="4" s="1"/>
  <c r="BE55" i="4"/>
  <c r="BD55" i="4"/>
  <c r="BC55" i="4"/>
  <c r="BB55" i="4"/>
  <c r="K55" i="4"/>
  <c r="I55" i="4"/>
  <c r="G55" i="4"/>
  <c r="BA55" i="4" s="1"/>
  <c r="BE53" i="4"/>
  <c r="BE74" i="4" s="1"/>
  <c r="I10" i="3" s="1"/>
  <c r="BD53" i="4"/>
  <c r="BC53" i="4"/>
  <c r="BB53" i="4"/>
  <c r="BB74" i="4" s="1"/>
  <c r="F10" i="3" s="1"/>
  <c r="K53" i="4"/>
  <c r="I53" i="4"/>
  <c r="G53" i="4"/>
  <c r="BA53" i="4" s="1"/>
  <c r="BA74" i="4" s="1"/>
  <c r="E10" i="3" s="1"/>
  <c r="B10" i="3"/>
  <c r="A10" i="3"/>
  <c r="BD74" i="4"/>
  <c r="H10" i="3" s="1"/>
  <c r="BC74" i="4"/>
  <c r="G10" i="3" s="1"/>
  <c r="K74" i="4"/>
  <c r="I74" i="4"/>
  <c r="G74" i="4"/>
  <c r="BE50" i="4"/>
  <c r="BD50" i="4"/>
  <c r="BD51" i="4" s="1"/>
  <c r="H9" i="3" s="1"/>
  <c r="BC50" i="4"/>
  <c r="BB50" i="4"/>
  <c r="K50" i="4"/>
  <c r="K51" i="4" s="1"/>
  <c r="I50" i="4"/>
  <c r="I51" i="4" s="1"/>
  <c r="G50" i="4"/>
  <c r="BA50" i="4" s="1"/>
  <c r="BA51" i="4" s="1"/>
  <c r="E9" i="3" s="1"/>
  <c r="B9" i="3"/>
  <c r="A9" i="3"/>
  <c r="BE51" i="4"/>
  <c r="I9" i="3" s="1"/>
  <c r="BC51" i="4"/>
  <c r="G9" i="3" s="1"/>
  <c r="BB51" i="4"/>
  <c r="F9" i="3" s="1"/>
  <c r="BE47" i="4"/>
  <c r="BD47" i="4"/>
  <c r="BC47" i="4"/>
  <c r="BB47" i="4"/>
  <c r="K47" i="4"/>
  <c r="I47" i="4"/>
  <c r="G47" i="4"/>
  <c r="BA47" i="4" s="1"/>
  <c r="BE46" i="4"/>
  <c r="BD46" i="4"/>
  <c r="BD48" i="4" s="1"/>
  <c r="H8" i="3" s="1"/>
  <c r="BC46" i="4"/>
  <c r="BB46" i="4"/>
  <c r="K46" i="4"/>
  <c r="I46" i="4"/>
  <c r="G46" i="4"/>
  <c r="BA46" i="4" s="1"/>
  <c r="BE45" i="4"/>
  <c r="BD45" i="4"/>
  <c r="BC45" i="4"/>
  <c r="BB45" i="4"/>
  <c r="BB48" i="4" s="1"/>
  <c r="F8" i="3" s="1"/>
  <c r="K45" i="4"/>
  <c r="I45" i="4"/>
  <c r="G45" i="4"/>
  <c r="BA45" i="4" s="1"/>
  <c r="BE43" i="4"/>
  <c r="BE48" i="4" s="1"/>
  <c r="I8" i="3" s="1"/>
  <c r="BD43" i="4"/>
  <c r="BC43" i="4"/>
  <c r="BB43" i="4"/>
  <c r="K43" i="4"/>
  <c r="I43" i="4"/>
  <c r="G43" i="4"/>
  <c r="BA43" i="4" s="1"/>
  <c r="B8" i="3"/>
  <c r="A8" i="3"/>
  <c r="K48" i="4"/>
  <c r="BE39" i="4"/>
  <c r="BD39" i="4"/>
  <c r="BC39" i="4"/>
  <c r="BB39" i="4"/>
  <c r="K39" i="4"/>
  <c r="I39" i="4"/>
  <c r="G39" i="4"/>
  <c r="BA39" i="4" s="1"/>
  <c r="BE38" i="4"/>
  <c r="BD38" i="4"/>
  <c r="BC38" i="4"/>
  <c r="BB38" i="4"/>
  <c r="K38" i="4"/>
  <c r="I38" i="4"/>
  <c r="G38" i="4"/>
  <c r="BA38" i="4" s="1"/>
  <c r="BE36" i="4"/>
  <c r="BD36" i="4"/>
  <c r="BC36" i="4"/>
  <c r="BB36" i="4"/>
  <c r="K36" i="4"/>
  <c r="I36" i="4"/>
  <c r="G36" i="4"/>
  <c r="BA36" i="4" s="1"/>
  <c r="BE35" i="4"/>
  <c r="BD35" i="4"/>
  <c r="BC35" i="4"/>
  <c r="BB35" i="4"/>
  <c r="K35" i="4"/>
  <c r="I35" i="4"/>
  <c r="G35" i="4"/>
  <c r="BA35" i="4" s="1"/>
  <c r="BE33" i="4"/>
  <c r="BD33" i="4"/>
  <c r="BC33" i="4"/>
  <c r="BB33" i="4"/>
  <c r="K33" i="4"/>
  <c r="I33" i="4"/>
  <c r="G33" i="4"/>
  <c r="BA33" i="4" s="1"/>
  <c r="BE32" i="4"/>
  <c r="BD32" i="4"/>
  <c r="BC32" i="4"/>
  <c r="BB32" i="4"/>
  <c r="K32" i="4"/>
  <c r="I32" i="4"/>
  <c r="G32" i="4"/>
  <c r="BA32" i="4" s="1"/>
  <c r="BE30" i="4"/>
  <c r="BD30" i="4"/>
  <c r="BC30" i="4"/>
  <c r="BB30" i="4"/>
  <c r="K30" i="4"/>
  <c r="I30" i="4"/>
  <c r="G30" i="4"/>
  <c r="BA30" i="4" s="1"/>
  <c r="BE29" i="4"/>
  <c r="BD29" i="4"/>
  <c r="BC29" i="4"/>
  <c r="BB29" i="4"/>
  <c r="K29" i="4"/>
  <c r="I29" i="4"/>
  <c r="G29" i="4"/>
  <c r="BA29" i="4" s="1"/>
  <c r="BE28" i="4"/>
  <c r="BD28" i="4"/>
  <c r="BC28" i="4"/>
  <c r="BB28" i="4"/>
  <c r="K28" i="4"/>
  <c r="I28" i="4"/>
  <c r="G28" i="4"/>
  <c r="BA28" i="4" s="1"/>
  <c r="BE24" i="4"/>
  <c r="BD24" i="4"/>
  <c r="BC24" i="4"/>
  <c r="BB24" i="4"/>
  <c r="K24" i="4"/>
  <c r="I24" i="4"/>
  <c r="G24" i="4"/>
  <c r="BA24" i="4" s="1"/>
  <c r="BE23" i="4"/>
  <c r="BD23" i="4"/>
  <c r="BC23" i="4"/>
  <c r="BB23" i="4"/>
  <c r="K23" i="4"/>
  <c r="I23" i="4"/>
  <c r="G23" i="4"/>
  <c r="BA23" i="4" s="1"/>
  <c r="BE22" i="4"/>
  <c r="BE41" i="4" s="1"/>
  <c r="I7" i="3" s="1"/>
  <c r="BD22" i="4"/>
  <c r="BD41" i="4" s="1"/>
  <c r="H7" i="3" s="1"/>
  <c r="BC22" i="4"/>
  <c r="BB22" i="4"/>
  <c r="K22" i="4"/>
  <c r="K41" i="4" s="1"/>
  <c r="I22" i="4"/>
  <c r="I41" i="4" s="1"/>
  <c r="G22" i="4"/>
  <c r="BA22" i="4" s="1"/>
  <c r="BE12" i="4"/>
  <c r="BD12" i="4"/>
  <c r="BC12" i="4"/>
  <c r="BB12" i="4"/>
  <c r="K12" i="4"/>
  <c r="I12" i="4"/>
  <c r="G12" i="4"/>
  <c r="BA12" i="4" s="1"/>
  <c r="BE10" i="4"/>
  <c r="BD10" i="4"/>
  <c r="BC10" i="4"/>
  <c r="BB10" i="4"/>
  <c r="K10" i="4"/>
  <c r="I10" i="4"/>
  <c r="G10" i="4"/>
  <c r="BA10" i="4" s="1"/>
  <c r="BE8" i="4"/>
  <c r="BD8" i="4"/>
  <c r="BC8" i="4"/>
  <c r="BB8" i="4"/>
  <c r="BB41" i="4" s="1"/>
  <c r="F7" i="3" s="1"/>
  <c r="K8" i="4"/>
  <c r="I8" i="4"/>
  <c r="G8" i="4"/>
  <c r="BA8" i="4" s="1"/>
  <c r="B7" i="3"/>
  <c r="A7" i="3"/>
  <c r="BC41" i="4"/>
  <c r="G7" i="3" s="1"/>
  <c r="G41" i="4"/>
  <c r="E4" i="4"/>
  <c r="F3" i="4"/>
  <c r="C33" i="2"/>
  <c r="F33" i="2" s="1"/>
  <c r="C31" i="2"/>
  <c r="G7" i="2"/>
  <c r="H76" i="1"/>
  <c r="J58" i="1"/>
  <c r="I58" i="1"/>
  <c r="H58" i="1"/>
  <c r="G58" i="1"/>
  <c r="F58" i="1"/>
  <c r="H43" i="1"/>
  <c r="G43" i="1"/>
  <c r="I42" i="1"/>
  <c r="F42" i="1" s="1"/>
  <c r="I41" i="1"/>
  <c r="F41" i="1" s="1"/>
  <c r="I40" i="1"/>
  <c r="H39" i="1"/>
  <c r="G39" i="1"/>
  <c r="H33" i="1"/>
  <c r="I21" i="1" s="1"/>
  <c r="I22" i="1" s="1"/>
  <c r="G33" i="1"/>
  <c r="I32" i="1"/>
  <c r="F32" i="1" s="1"/>
  <c r="I31" i="1"/>
  <c r="F31" i="1" s="1"/>
  <c r="I30" i="1"/>
  <c r="F30" i="1" s="1"/>
  <c r="H29" i="1"/>
  <c r="G29" i="1"/>
  <c r="D22" i="1"/>
  <c r="D20" i="1"/>
  <c r="I19" i="1"/>
  <c r="G48" i="4" l="1"/>
  <c r="I48" i="4"/>
  <c r="BC23" i="7"/>
  <c r="G7" i="6" s="1"/>
  <c r="G30" i="7"/>
  <c r="BD30" i="7"/>
  <c r="H8" i="6" s="1"/>
  <c r="G47" i="7"/>
  <c r="BD47" i="7"/>
  <c r="H12" i="6" s="1"/>
  <c r="H14" i="6" s="1"/>
  <c r="C17" i="5" s="1"/>
  <c r="G16" i="5"/>
  <c r="G22" i="5" s="1"/>
  <c r="BB21" i="10"/>
  <c r="F7" i="9" s="1"/>
  <c r="BC33" i="10"/>
  <c r="G8" i="9" s="1"/>
  <c r="G36" i="10"/>
  <c r="G56" i="10"/>
  <c r="I56" i="10"/>
  <c r="G23" i="7"/>
  <c r="I23" i="7"/>
  <c r="K30" i="7"/>
  <c r="K47" i="7"/>
  <c r="BA21" i="10"/>
  <c r="E7" i="9" s="1"/>
  <c r="G33" i="10"/>
  <c r="I33" i="10"/>
  <c r="BC82" i="4"/>
  <c r="G12" i="3" s="1"/>
  <c r="H27" i="3"/>
  <c r="G23" i="2" s="1"/>
  <c r="BC48" i="4"/>
  <c r="G8" i="3" s="1"/>
  <c r="G51" i="4"/>
  <c r="G82" i="4"/>
  <c r="I82" i="4"/>
  <c r="H27" i="9"/>
  <c r="G23" i="8" s="1"/>
  <c r="G22" i="8"/>
  <c r="H14" i="9"/>
  <c r="C17" i="8" s="1"/>
  <c r="G14" i="9"/>
  <c r="C18" i="8" s="1"/>
  <c r="BA56" i="10"/>
  <c r="E12" i="9" s="1"/>
  <c r="I14" i="9"/>
  <c r="C21" i="8" s="1"/>
  <c r="F14" i="9"/>
  <c r="C16" i="8" s="1"/>
  <c r="BA33" i="10"/>
  <c r="E8" i="9" s="1"/>
  <c r="G21" i="10"/>
  <c r="G51" i="10"/>
  <c r="I14" i="6"/>
  <c r="C21" i="5" s="1"/>
  <c r="F14" i="6"/>
  <c r="C16" i="5" s="1"/>
  <c r="BA30" i="7"/>
  <c r="E8" i="6" s="1"/>
  <c r="BA47" i="7"/>
  <c r="E12" i="6" s="1"/>
  <c r="BA23" i="7"/>
  <c r="E7" i="6" s="1"/>
  <c r="G14" i="6"/>
  <c r="C18" i="5" s="1"/>
  <c r="G39" i="7"/>
  <c r="E56" i="1"/>
  <c r="E54" i="1"/>
  <c r="E52" i="1"/>
  <c r="E51" i="1"/>
  <c r="E55" i="1"/>
  <c r="E53" i="1"/>
  <c r="E57" i="1"/>
  <c r="F33" i="1"/>
  <c r="J43" i="1" s="1"/>
  <c r="G22" i="2"/>
  <c r="G14" i="3"/>
  <c r="C18" i="2" s="1"/>
  <c r="J31" i="1"/>
  <c r="J40" i="1"/>
  <c r="J41" i="1"/>
  <c r="J32" i="1"/>
  <c r="H14" i="3"/>
  <c r="C17" i="2" s="1"/>
  <c r="BA41" i="4"/>
  <c r="E7" i="3" s="1"/>
  <c r="BA82" i="4"/>
  <c r="E12" i="3" s="1"/>
  <c r="F14" i="3"/>
  <c r="C16" i="2" s="1"/>
  <c r="F40" i="1"/>
  <c r="F43" i="1" s="1"/>
  <c r="I43" i="1"/>
  <c r="I20" i="1"/>
  <c r="I23" i="1" s="1"/>
  <c r="I33" i="1"/>
  <c r="I14" i="3"/>
  <c r="C21" i="2" s="1"/>
  <c r="BA48" i="4"/>
  <c r="E8" i="3" s="1"/>
  <c r="E58" i="1"/>
  <c r="G77" i="4"/>
  <c r="E14" i="9" l="1"/>
  <c r="C15" i="8" s="1"/>
  <c r="J33" i="1"/>
  <c r="J30" i="1"/>
  <c r="J42" i="1"/>
  <c r="C19" i="8"/>
  <c r="C22" i="8" s="1"/>
  <c r="C23" i="8" s="1"/>
  <c r="F30" i="8" s="1"/>
  <c r="F31" i="8" s="1"/>
  <c r="F34" i="8" s="1"/>
  <c r="E14" i="6"/>
  <c r="C15" i="5" s="1"/>
  <c r="C19" i="5" s="1"/>
  <c r="C22" i="5" s="1"/>
  <c r="C23" i="5" s="1"/>
  <c r="F30" i="5" s="1"/>
  <c r="E14" i="3"/>
  <c r="C15" i="2" s="1"/>
  <c r="C19" i="2" s="1"/>
  <c r="C22" i="2" s="1"/>
  <c r="C23" i="2" s="1"/>
  <c r="F30" i="2" s="1"/>
  <c r="F31" i="5" l="1"/>
  <c r="F34" i="5" s="1"/>
  <c r="F31" i="2"/>
  <c r="F34" i="2" s="1"/>
</calcChain>
</file>

<file path=xl/sharedStrings.xml><?xml version="1.0" encoding="utf-8"?>
<sst xmlns="http://schemas.openxmlformats.org/spreadsheetml/2006/main" count="902" uniqueCount="300">
  <si>
    <t xml:space="preserve">Datum: </t>
  </si>
  <si>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</si>
  <si>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</si>
  <si>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</si>
  <si>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</si>
  <si>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</si>
  <si>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</si>
  <si>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Ústí nad Orlicí</t>
  </si>
  <si>
    <t>Za zhotovitele :</t>
  </si>
  <si>
    <t>Za objednatele :</t>
  </si>
  <si>
    <t>_______________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</si>
  <si>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</si>
  <si>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</si>
  <si>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</si>
  <si>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</si>
  <si>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</si>
  <si>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</si>
  <si>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</si>
  <si>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</si>
  <si>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</si>
  <si>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</si>
  <si>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Rekapitulace stavebních rozpočtů</t>
  </si>
  <si>
    <t>Číslo objektu</t>
  </si>
  <si>
    <t>Číslo a název rozpočtu</t>
  </si>
  <si>
    <t>Rekapitulace stavebních dílů</t>
  </si>
  <si>
    <t>Číslo a název dílu</t>
  </si>
  <si>
    <t>HSV</t>
  </si>
  <si>
    <t>PSV</t>
  </si>
  <si>
    <t>Dodávka</t>
  </si>
  <si>
    <t>Montáž</t>
  </si>
  <si>
    <t>HZS</t>
  </si>
  <si>
    <t>Rekapitulace vedlejších rozpočtových nákladů</t>
  </si>
  <si>
    <t>Název vedlejšího nákladu</t>
  </si>
  <si>
    <t>Rozpočet</t>
  </si>
  <si>
    <t xml:space="preserve">JKSO </t>
  </si>
  <si>
    <t>Objekt</t>
  </si>
  <si>
    <t xml:space="preserve">SKP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</si>
  <si>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</si>
  <si>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</si>
  <si>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</si>
  <si>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</si>
  <si>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</si>
  <si>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</si>
  <si>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</si>
  <si>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</si>
  <si>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</si>
  <si>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</si>
  <si>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</si>
  <si>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</si>
  <si>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</si>
  <si>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</si>
  <si>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</si>
  <si>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</si>
  <si>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</si>
  <si>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</si>
  <si>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</si>
  <si>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</si>
  <si>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</si>
  <si>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</si>
  <si>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</si>
  <si>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</si>
  <si>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</si>
  <si>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</si>
  <si>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</si>
  <si>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</si>
  <si>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</si>
  <si>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</si>
  <si>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</si>
  <si>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</si>
  <si>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</si>
  <si>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</si>
  <si>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</si>
  <si>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</si>
  <si>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</si>
  <si>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</si>
  <si>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Poznámka :</t>
  </si>
  <si>
    <t>Rozpočet :</t>
  </si>
  <si>
    <t>Objekt :</t>
  </si>
  <si>
    <t>REKAPITULACE  STAVEBNÍCH  DÍLŮ</t>
  </si>
  <si>
    <t>Stavební díl</t>
  </si>
  <si>
    <t>CELKEM  OBJEKT</t>
  </si>
  <si>
    <t>VEDLEJŠÍ ROZPOČTOVÉ  NÁKLADY</t>
  </si>
  <si>
    <t>Název VRN</t>
  </si>
  <si>
    <t>Kč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</si>
  <si>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</si>
  <si>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</si>
  <si>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</si>
  <si>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</si>
  <si>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</si>
  <si>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</si>
  <si>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</si>
  <si>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</si>
  <si>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</si>
  <si>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</si>
  <si>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</si>
  <si>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</si>
  <si>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</si>
  <si>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</si>
  <si>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Díl:</t>
  </si>
  <si>
    <t>1</t>
  </si>
  <si>
    <t>Zemní práce</t>
  </si>
  <si>
    <t>Celkem za</t>
  </si>
  <si>
    <t>SLEPÝ ROZPOČET</t>
  </si>
  <si>
    <t>Slepý rozpočet</t>
  </si>
  <si>
    <t>0754</t>
  </si>
  <si>
    <t>Oprava komunikací v ul.U Rybníčku, Hylváty</t>
  </si>
  <si>
    <t>0754 Oprava komunikací v ul.U Rybníčku, Hylváty</t>
  </si>
  <si>
    <t>SO 01</t>
  </si>
  <si>
    <t>Oprava komunikace od čp.1377 po čp.1354</t>
  </si>
  <si>
    <t>SO 01 Oprava komunikace od čp.1377 po čp.1354</t>
  </si>
  <si>
    <t/>
  </si>
  <si>
    <t>1 Zemní práce</t>
  </si>
  <si>
    <t>113107142R00</t>
  </si>
  <si>
    <t>Odstranění podkladu pl.do 50 m2, živice tl.do 10 cm, ručně</t>
  </si>
  <si>
    <t>m2</t>
  </si>
  <si>
    <t>1/3:(90,0/3)*0,2</t>
  </si>
  <si>
    <t>113107163U00</t>
  </si>
  <si>
    <t>Odstranění podkladu pl.do 200 m2, kam.drcené tl.do 30 cm</t>
  </si>
  <si>
    <t>40,0*2,0</t>
  </si>
  <si>
    <t>113151117R00</t>
  </si>
  <si>
    <t>Fréz.živič.krytu pl.do 1000 m2, bez překážek tl. 8 cm</t>
  </si>
  <si>
    <t>((4,8+3,3)/2)*12,0</t>
  </si>
  <si>
    <t>3,3*28,0</t>
  </si>
  <si>
    <t>((2,8+2,5)/2)*18,5</t>
  </si>
  <si>
    <t>((2,5+2,7)/2)*8,0</t>
  </si>
  <si>
    <t>((2,7+3,0)/2)*9,0</t>
  </si>
  <si>
    <t>3,0*13,5</t>
  </si>
  <si>
    <t>výjezd na silnici:(5,2*4,8)+(4,0*2,5)/2</t>
  </si>
  <si>
    <t>vjezd k čp.67:8,0*1,3</t>
  </si>
  <si>
    <t>vjezd ke garážím:10,5*1,3</t>
  </si>
  <si>
    <t>938909312T00</t>
  </si>
  <si>
    <t xml:space="preserve">Zametení a očištění vyfrézované plochy </t>
  </si>
  <si>
    <t>113202111R00</t>
  </si>
  <si>
    <t xml:space="preserve">Vytrhání obrub z krajníků nebo obrubníků stojatých </t>
  </si>
  <si>
    <t>m</t>
  </si>
  <si>
    <t>132201101R00</t>
  </si>
  <si>
    <t>Hloubení rýh šířky do 60 cm v hor.3 do 100 m3 (pro obruby)</t>
  </si>
  <si>
    <t>m3</t>
  </si>
  <si>
    <t>obrubník+vod.pásek:89,0*0,6*0,3</t>
  </si>
  <si>
    <t>vod.pásek:41,0*0,4*0,2</t>
  </si>
  <si>
    <t>obrubník:30,0*0,3*0,2</t>
  </si>
  <si>
    <t>162701105R00</t>
  </si>
  <si>
    <t xml:space="preserve">Vodorovné přemístění výkopku z hor.1-4 do 10000 m </t>
  </si>
  <si>
    <t>171201201R00</t>
  </si>
  <si>
    <t xml:space="preserve">Uložení sypaniny na skládku </t>
  </si>
  <si>
    <t>167101101R01</t>
  </si>
  <si>
    <t xml:space="preserve">Nakládání ornice z hor.1-4 v množství do 100 m3 </t>
  </si>
  <si>
    <t>(89,0+41,0+30,0)*0,25*0,1</t>
  </si>
  <si>
    <t>162601102R01</t>
  </si>
  <si>
    <t xml:space="preserve">Vodorovné přemístění ornice do 5000 m </t>
  </si>
  <si>
    <t>180402111R00</t>
  </si>
  <si>
    <t xml:space="preserve">Založení trávníku parkového výsevem v rovině </t>
  </si>
  <si>
    <t>(89,0+41,0+30,0)*0,25</t>
  </si>
  <si>
    <t>181301101R00</t>
  </si>
  <si>
    <t xml:space="preserve">Rozprostření ornice, rovina, tl. do 10 cm do 500m2 </t>
  </si>
  <si>
    <t>00572460</t>
  </si>
  <si>
    <t>Směs travní technická balení 25 kg PROFI</t>
  </si>
  <si>
    <t>kg</t>
  </si>
  <si>
    <t>40,0/35</t>
  </si>
  <si>
    <t>10364200</t>
  </si>
  <si>
    <t>Ornice pro pozemkové úpravy</t>
  </si>
  <si>
    <t>979097115U00</t>
  </si>
  <si>
    <t xml:space="preserve">Poplatek za skládkovné zeminy </t>
  </si>
  <si>
    <t>t</t>
  </si>
  <si>
    <t>21,1*1,8</t>
  </si>
  <si>
    <t>5</t>
  </si>
  <si>
    <t>Komunikace</t>
  </si>
  <si>
    <t>5 Komunikace</t>
  </si>
  <si>
    <t>564871112R00</t>
  </si>
  <si>
    <t xml:space="preserve">Podklad ze štěrkodrti po zhutnění tloušťky 30 cm </t>
  </si>
  <si>
    <t>565135111U00</t>
  </si>
  <si>
    <t>Asfaltový beton vrstva podkladní ACP 16 tl.50 mm š.do 3 m</t>
  </si>
  <si>
    <t>573211111R00</t>
  </si>
  <si>
    <t xml:space="preserve">Postřik živičný spojovací z asfaltu 0,5-0,7 kg/m2 </t>
  </si>
  <si>
    <t>577144211U00</t>
  </si>
  <si>
    <t>Asfaltový beton vrstva obrusná ACO 11 tř.II tl.50 mm š.do 3 m</t>
  </si>
  <si>
    <t>8</t>
  </si>
  <si>
    <t>Trubní vedení</t>
  </si>
  <si>
    <t>8 Trubní vedení</t>
  </si>
  <si>
    <t>899231111R00</t>
  </si>
  <si>
    <t xml:space="preserve">Výšková úprava vstupu do 20 cm, zvýšení mříže </t>
  </si>
  <si>
    <t>kus</t>
  </si>
  <si>
    <t>91</t>
  </si>
  <si>
    <t>Doplňující práce na komunikaci</t>
  </si>
  <si>
    <t>91 Doplňující práce na komunikaci</t>
  </si>
  <si>
    <t>915491211R00</t>
  </si>
  <si>
    <t xml:space="preserve">Osazení vodícího proužku do MC,podkl.C12/15, 25 cm </t>
  </si>
  <si>
    <t>89,0+41,0</t>
  </si>
  <si>
    <t>916131213U00</t>
  </si>
  <si>
    <t>Osazení obrub siln.bet.stojatých s opěrou, lože z bet.tř.C 12/15</t>
  </si>
  <si>
    <t>89,0+30,0</t>
  </si>
  <si>
    <t>918101111R00</t>
  </si>
  <si>
    <t xml:space="preserve">Lože pod obrubníky nebo obruby dlažeb z C 12/15 </t>
  </si>
  <si>
    <t>obrubník+vod.pásek:89,0*0,6*0,2</t>
  </si>
  <si>
    <t>919721211R00</t>
  </si>
  <si>
    <t xml:space="preserve">Zalití spáry modifikovanou asfaltovou zálivkou </t>
  </si>
  <si>
    <t>výjezd na silnici:7,3</t>
  </si>
  <si>
    <t>vjezd k čp.67:8,0</t>
  </si>
  <si>
    <t>vjezd ke garážím:10,5</t>
  </si>
  <si>
    <t>919735112R00</t>
  </si>
  <si>
    <t xml:space="preserve">Řezání stávajícího živičného krytu tl. 5 - 10 cm </t>
  </si>
  <si>
    <t>1/3:90,0/3</t>
  </si>
  <si>
    <t>592162117.A</t>
  </si>
  <si>
    <t>Přídlažba silniční vysoká ABK 50/25/10 přírodní</t>
  </si>
  <si>
    <t>130,0*2*1,05</t>
  </si>
  <si>
    <t>59217472</t>
  </si>
  <si>
    <t>Obrubník silniční 1000/150/250 šedý</t>
  </si>
  <si>
    <t>Začátek provozního součtu</t>
  </si>
  <si>
    <t>119,0*1,05</t>
  </si>
  <si>
    <t>Konec provozního součtu</t>
  </si>
  <si>
    <t>zaokrouhleno:125,0</t>
  </si>
  <si>
    <t>99</t>
  </si>
  <si>
    <t>Staveništní přesun hmot</t>
  </si>
  <si>
    <t>99 Staveništní přesun hmot</t>
  </si>
  <si>
    <t>998225111R00</t>
  </si>
  <si>
    <t xml:space="preserve">Přesun hmot, pozemní komunikace, kryt živičný </t>
  </si>
  <si>
    <t>D96</t>
  </si>
  <si>
    <t>Přesuny suti a vybouraných hmot</t>
  </si>
  <si>
    <t>D96 Přesuny suti a vybouraných hmot</t>
  </si>
  <si>
    <t>979082213R00</t>
  </si>
  <si>
    <t xml:space="preserve">Vodorovná doprava suti po suchu do 1 km </t>
  </si>
  <si>
    <t>979082219R00</t>
  </si>
  <si>
    <t>Příplatek za dopravu suti po suchu za další 1 km (1 km)</t>
  </si>
  <si>
    <t>979098155U00</t>
  </si>
  <si>
    <t xml:space="preserve">Poplatek za skládkovné suti a asfaltu </t>
  </si>
  <si>
    <t>OST</t>
  </si>
  <si>
    <t>Ostatní</t>
  </si>
  <si>
    <t>OST Ostatní</t>
  </si>
  <si>
    <t>"R1"</t>
  </si>
  <si>
    <t xml:space="preserve">Přechodné dopravní značení </t>
  </si>
  <si>
    <t>kpl.</t>
  </si>
  <si>
    <t>"R2"</t>
  </si>
  <si>
    <t xml:space="preserve">Vytyčení inženýrských sítí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</si>
  <si>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</si>
  <si>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</si>
  <si>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</si>
  <si>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</si>
  <si>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</si>
  <si>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</si>
  <si>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</si>
  <si>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</si>
  <si>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Město Ústí nad Orlicí</t>
  </si>
  <si>
    <t>SO 02</t>
  </si>
  <si>
    <t>Oprava komunikace v křižovatce u čp.896</t>
  </si>
  <si>
    <t>SO 02 Oprava komunikace v křižovatce u čp.896</t>
  </si>
  <si>
    <t>113106123U00</t>
  </si>
  <si>
    <t xml:space="preserve">Rozebrání dlažeb ze zámkové dlažby </t>
  </si>
  <si>
    <t>překop:6,0*0,4</t>
  </si>
  <si>
    <t>113107161U00</t>
  </si>
  <si>
    <t>Odstranění podkladu pl.do 200 m2, frézink tl.do 10 cm</t>
  </si>
  <si>
    <t>překopy:3,2*0,9</t>
  </si>
  <si>
    <t>1,5*1,1</t>
  </si>
  <si>
    <t>3,4*1,2</t>
  </si>
  <si>
    <t>8,2*0,9</t>
  </si>
  <si>
    <t>3,3*0,7</t>
  </si>
  <si>
    <t>7,1*0,9</t>
  </si>
  <si>
    <t>3,5*1,6</t>
  </si>
  <si>
    <t>1,8*1,8</t>
  </si>
  <si>
    <t>113151114R00</t>
  </si>
  <si>
    <t>Fréz.živič.krytu pl.do 1000 m2, bez překážek tl.5 cm</t>
  </si>
  <si>
    <t>viz.geodet.zam.:295,0</t>
  </si>
  <si>
    <t>překopy:35,2+2,4</t>
  </si>
  <si>
    <t>899331111R00</t>
  </si>
  <si>
    <t xml:space="preserve">Výšková úprava vstupu do 20 cm, zvýšení poklopu </t>
  </si>
  <si>
    <t>899431111R00</t>
  </si>
  <si>
    <t xml:space="preserve">Výšková úprava do 20 cm, zvýšení krytu šoupěte </t>
  </si>
  <si>
    <t>4,5+4,0</t>
  </si>
  <si>
    <t>SO 03</t>
  </si>
  <si>
    <t>Oprava komunikace od čp.130 po mostek</t>
  </si>
  <si>
    <t>SO 03 Oprava komunikace od čp.130 po mostek</t>
  </si>
  <si>
    <t>113107221R00</t>
  </si>
  <si>
    <t>Odstranění krytu pl.nad 200 m2, frézink tl.do 10 cm</t>
  </si>
  <si>
    <t>74,0*4,3</t>
  </si>
  <si>
    <t>113151119R00</t>
  </si>
  <si>
    <t>Fréz.živič.krytu pl.do 1000 m2, bez překážek tl.10 cm</t>
  </si>
  <si>
    <t>2,0*4,3</t>
  </si>
  <si>
    <t>122202202R00</t>
  </si>
  <si>
    <t xml:space="preserve">Odkopávky pro silnice v hor. 3 do 1000 m3 </t>
  </si>
  <si>
    <t>74,0*4,3*0,4</t>
  </si>
  <si>
    <t>181101102R00</t>
  </si>
  <si>
    <t xml:space="preserve">Úprava pláně v zářezech v hor. 1-4, se zhutněním </t>
  </si>
  <si>
    <t>127,3*1,8</t>
  </si>
  <si>
    <t>564261111R00</t>
  </si>
  <si>
    <t xml:space="preserve">Podklad ze štěrkopísku po zhutnění tloušťky 20 cm </t>
  </si>
  <si>
    <t>564861111R00</t>
  </si>
  <si>
    <t xml:space="preserve">Podklad ze štěrkodrti po zhutnění tloušťky 20 cm </t>
  </si>
  <si>
    <t>74,0*3,3</t>
  </si>
  <si>
    <t>76,0*3,3</t>
  </si>
  <si>
    <t>569621116R00</t>
  </si>
  <si>
    <t xml:space="preserve">Zpevnění krajnic asfaltovým recyklátem tl. 10 cm </t>
  </si>
  <si>
    <t>74,0*0,5*2</t>
  </si>
  <si>
    <t>74,0*2</t>
  </si>
  <si>
    <t>148,0*0,4*0,2</t>
  </si>
  <si>
    <t>148,0*2*1,05</t>
  </si>
  <si>
    <t>zaokrouhleno:311,0</t>
  </si>
  <si>
    <t>Slepý rozpočet stavby</t>
  </si>
  <si>
    <t>Sychrova 16</t>
  </si>
  <si>
    <t>56224</t>
  </si>
  <si>
    <t>00279676</t>
  </si>
  <si>
    <t>CZ00279676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</si>
</sst>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%"/>
    <numFmt numFmtId="165" formatCode="0.0"/>
    <numFmt numFmtId="166" formatCode="dd/mm/yy"/>
    <numFmt numFmtId="167" formatCode="#,##0\ &quot;Kč&quot;"/>
    <numFmt numFmtId="168" formatCode="0.00000"/>
  </numFmts>
  <fonts count="21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40"/>
      </patternFill>
    </fill>
  </fills>
  <borders count="6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332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1" fillId="0" borderId="0" xfId="0" applyNumberFormat="1" applyFont="1"/>
    <xf numFmtId="0" fontId="5" fillId="0" borderId="0" xfId="0" applyFont="1" applyAlignment="1">
      <alignment horizontal="right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/>
    <xf numFmtId="0" fontId="7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4" fillId="2" borderId="1" xfId="0" applyFont="1" applyFill="1" applyBorder="1" applyAlignment="1">
      <alignment horizontal="right" wrapText="1"/>
    </xf>
    <xf numFmtId="0" fontId="1" fillId="2" borderId="2" xfId="0" applyFont="1" applyFill="1" applyBorder="1" applyAlignment="1"/>
    <xf numFmtId="0" fontId="4" fillId="2" borderId="2" xfId="0" applyFont="1" applyFill="1" applyBorder="1" applyAlignment="1">
      <alignment horizontal="right" wrapText="1"/>
    </xf>
    <xf numFmtId="0" fontId="4" fillId="2" borderId="3" xfId="0" applyFont="1" applyFill="1" applyBorder="1" applyAlignment="1">
      <alignment horizontal="right" vertical="center"/>
    </xf>
    <xf numFmtId="0" fontId="4" fillId="3" borderId="0" xfId="0" applyFont="1" applyFill="1" applyBorder="1" applyAlignment="1">
      <alignment horizontal="right" wrapText="1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4" fontId="1" fillId="0" borderId="6" xfId="0" applyNumberFormat="1" applyFont="1" applyBorder="1" applyAlignment="1">
      <alignment horizontal="right" vertical="center"/>
    </xf>
    <xf numFmtId="4" fontId="1" fillId="0" borderId="7" xfId="0" applyNumberFormat="1" applyFont="1" applyBorder="1" applyAlignment="1">
      <alignment horizontal="right" vertical="center"/>
    </xf>
    <xf numFmtId="4" fontId="1" fillId="3" borderId="0" xfId="0" applyNumberFormat="1" applyFont="1" applyFill="1" applyBorder="1" applyAlignment="1">
      <alignment vertical="center"/>
    </xf>
    <xf numFmtId="4" fontId="1" fillId="0" borderId="4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9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0" fontId="6" fillId="4" borderId="1" xfId="0" applyFont="1" applyFill="1" applyBorder="1" applyAlignment="1">
      <alignment vertical="center"/>
    </xf>
    <xf numFmtId="0" fontId="7" fillId="4" borderId="2" xfId="0" applyFont="1" applyFill="1" applyBorder="1" applyAlignment="1">
      <alignment vertical="center"/>
    </xf>
    <xf numFmtId="0" fontId="1" fillId="4" borderId="2" xfId="0" applyFont="1" applyFill="1" applyBorder="1" applyAlignment="1">
      <alignment vertical="center"/>
    </xf>
    <xf numFmtId="4" fontId="6" fillId="4" borderId="12" xfId="0" applyNumberFormat="1" applyFont="1" applyFill="1" applyBorder="1" applyAlignment="1">
      <alignment horizontal="right" vertical="center"/>
    </xf>
    <xf numFmtId="4" fontId="6" fillId="4" borderId="13" xfId="0" applyNumberFormat="1" applyFont="1" applyFill="1" applyBorder="1" applyAlignment="1">
      <alignment horizontal="right" vertical="center"/>
    </xf>
    <xf numFmtId="4" fontId="7" fillId="3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4" fontId="1" fillId="0" borderId="0" xfId="0" applyNumberFormat="1" applyFont="1"/>
    <xf numFmtId="0" fontId="4" fillId="2" borderId="1" xfId="0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0" fontId="7" fillId="2" borderId="3" xfId="0" applyFont="1" applyFill="1" applyBorder="1" applyAlignment="1">
      <alignment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7" xfId="0" applyFont="1" applyBorder="1"/>
    <xf numFmtId="164" fontId="3" fillId="0" borderId="8" xfId="0" applyNumberFormat="1" applyFont="1" applyBorder="1"/>
    <xf numFmtId="3" fontId="4" fillId="0" borderId="16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165" fontId="1" fillId="0" borderId="17" xfId="0" applyNumberFormat="1" applyFont="1" applyBorder="1"/>
    <xf numFmtId="49" fontId="3" fillId="0" borderId="4" xfId="0" applyNumberFormat="1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Border="1"/>
    <xf numFmtId="164" fontId="3" fillId="0" borderId="5" xfId="0" applyNumberFormat="1" applyFont="1" applyBorder="1"/>
    <xf numFmtId="3" fontId="4" fillId="0" borderId="17" xfId="0" applyNumberFormat="1" applyFont="1" applyBorder="1" applyAlignment="1">
      <alignment horizontal="right"/>
    </xf>
    <xf numFmtId="3" fontId="3" fillId="0" borderId="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4" fillId="4" borderId="1" xfId="0" applyFont="1" applyFill="1" applyBorder="1" applyAlignment="1">
      <alignment vertical="center"/>
    </xf>
    <xf numFmtId="49" fontId="4" fillId="4" borderId="2" xfId="0" applyNumberFormat="1" applyFont="1" applyFill="1" applyBorder="1" applyAlignment="1">
      <alignment horizontal="left" vertical="center"/>
    </xf>
    <xf numFmtId="0" fontId="4" fillId="4" borderId="2" xfId="0" applyFont="1" applyFill="1" applyBorder="1" applyAlignment="1">
      <alignment vertical="center"/>
    </xf>
    <xf numFmtId="164" fontId="3" fillId="4" borderId="3" xfId="0" applyNumberFormat="1" applyFont="1" applyFill="1" applyBorder="1"/>
    <xf numFmtId="3" fontId="4" fillId="4" borderId="15" xfId="0" applyNumberFormat="1" applyFont="1" applyFill="1" applyBorder="1" applyAlignment="1">
      <alignment horizontal="right" vertical="center"/>
    </xf>
    <xf numFmtId="165" fontId="4" fillId="4" borderId="15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4" fillId="2" borderId="15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/>
    </xf>
    <xf numFmtId="49" fontId="3" fillId="0" borderId="16" xfId="0" applyNumberFormat="1" applyFont="1" applyBorder="1" applyAlignment="1">
      <alignment horizontal="left"/>
    </xf>
    <xf numFmtId="49" fontId="3" fillId="0" borderId="17" xfId="0" applyNumberFormat="1" applyFont="1" applyBorder="1" applyAlignment="1">
      <alignment horizontal="left"/>
    </xf>
    <xf numFmtId="3" fontId="4" fillId="4" borderId="3" xfId="0" applyNumberFormat="1" applyFont="1" applyFill="1" applyBorder="1" applyAlignment="1">
      <alignment horizontal="right" vertical="center"/>
    </xf>
    <xf numFmtId="4" fontId="7" fillId="2" borderId="15" xfId="0" applyNumberFormat="1" applyFont="1" applyFill="1" applyBorder="1" applyAlignment="1">
      <alignment horizontal="center" vertical="center"/>
    </xf>
    <xf numFmtId="165" fontId="3" fillId="0" borderId="16" xfId="0" applyNumberFormat="1" applyFont="1" applyBorder="1"/>
    <xf numFmtId="165" fontId="3" fillId="0" borderId="17" xfId="0" applyNumberFormat="1" applyFont="1" applyBorder="1"/>
    <xf numFmtId="165" fontId="3" fillId="4" borderId="15" xfId="0" applyNumberFormat="1" applyFont="1" applyFill="1" applyBorder="1"/>
    <xf numFmtId="0" fontId="7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164" fontId="3" fillId="0" borderId="7" xfId="0" applyNumberFormat="1" applyFont="1" applyBorder="1"/>
    <xf numFmtId="3" fontId="4" fillId="0" borderId="7" xfId="0" applyNumberFormat="1" applyFont="1" applyBorder="1" applyAlignment="1">
      <alignment horizontal="right"/>
    </xf>
    <xf numFmtId="164" fontId="3" fillId="0" borderId="0" xfId="0" applyNumberFormat="1" applyFont="1" applyBorder="1"/>
    <xf numFmtId="3" fontId="4" fillId="0" borderId="0" xfId="0" applyNumberFormat="1" applyFont="1" applyBorder="1" applyAlignment="1">
      <alignment horizontal="right"/>
    </xf>
    <xf numFmtId="164" fontId="3" fillId="4" borderId="2" xfId="0" applyNumberFormat="1" applyFont="1" applyFill="1" applyBorder="1"/>
    <xf numFmtId="3" fontId="4" fillId="4" borderId="2" xfId="0" applyNumberFormat="1" applyFont="1" applyFill="1" applyBorder="1" applyAlignment="1">
      <alignment horizontal="right" vertical="center"/>
    </xf>
    <xf numFmtId="0" fontId="2" fillId="0" borderId="10" xfId="0" applyFont="1" applyBorder="1" applyAlignment="1">
      <alignment horizontal="centerContinuous" vertical="top"/>
    </xf>
    <xf numFmtId="0" fontId="1" fillId="0" borderId="10" xfId="0" applyFont="1" applyBorder="1" applyAlignment="1">
      <alignment horizontal="centerContinuous"/>
    </xf>
    <xf numFmtId="0" fontId="7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49" fontId="4" fillId="2" borderId="24" xfId="0" applyNumberFormat="1" applyFont="1" applyFill="1" applyBorder="1" applyAlignment="1">
      <alignment horizontal="left"/>
    </xf>
    <xf numFmtId="49" fontId="3" fillId="2" borderId="23" xfId="0" applyNumberFormat="1" applyFont="1" applyFill="1" applyBorder="1" applyAlignment="1">
      <alignment horizontal="centerContinuous"/>
    </xf>
    <xf numFmtId="0" fontId="3" fillId="0" borderId="19" xfId="0" applyFont="1" applyBorder="1"/>
    <xf numFmtId="49" fontId="3" fillId="0" borderId="25" xfId="0" applyNumberFormat="1" applyFont="1" applyBorder="1" applyAlignment="1">
      <alignment horizontal="left"/>
    </xf>
    <xf numFmtId="0" fontId="1" fillId="0" borderId="26" xfId="0" applyFont="1" applyBorder="1"/>
    <xf numFmtId="0" fontId="3" fillId="0" borderId="3" xfId="0" applyFont="1" applyBorder="1"/>
    <xf numFmtId="49" fontId="3" fillId="0" borderId="2" xfId="0" applyNumberFormat="1" applyFont="1" applyBorder="1"/>
    <xf numFmtId="49" fontId="3" fillId="0" borderId="3" xfId="0" applyNumberFormat="1" applyFont="1" applyBorder="1"/>
    <xf numFmtId="0" fontId="3" fillId="0" borderId="15" xfId="0" applyFont="1" applyBorder="1"/>
    <xf numFmtId="0" fontId="3" fillId="0" borderId="27" xfId="0" applyFont="1" applyBorder="1" applyAlignment="1">
      <alignment horizontal="left"/>
    </xf>
    <xf numFmtId="0" fontId="7" fillId="0" borderId="26" xfId="0" applyFont="1" applyBorder="1"/>
    <xf numFmtId="49" fontId="3" fillId="0" borderId="27" xfId="0" applyNumberFormat="1" applyFont="1" applyBorder="1" applyAlignment="1">
      <alignment horizontal="left"/>
    </xf>
    <xf numFmtId="49" fontId="7" fillId="2" borderId="26" xfId="0" applyNumberFormat="1" applyFont="1" applyFill="1" applyBorder="1"/>
    <xf numFmtId="49" fontId="1" fillId="2" borderId="3" xfId="0" applyNumberFormat="1" applyFont="1" applyFill="1" applyBorder="1"/>
    <xf numFmtId="49" fontId="7" fillId="2" borderId="2" xfId="0" applyNumberFormat="1" applyFont="1" applyFill="1" applyBorder="1"/>
    <xf numFmtId="49" fontId="1" fillId="2" borderId="2" xfId="0" applyNumberFormat="1" applyFont="1" applyFill="1" applyBorder="1"/>
    <xf numFmtId="0" fontId="3" fillId="0" borderId="15" xfId="0" applyFont="1" applyFill="1" applyBorder="1"/>
    <xf numFmtId="3" fontId="3" fillId="0" borderId="27" xfId="0" applyNumberFormat="1" applyFont="1" applyBorder="1" applyAlignment="1">
      <alignment horizontal="left"/>
    </xf>
    <xf numFmtId="0" fontId="1" fillId="0" borderId="0" xfId="0" applyFont="1" applyFill="1"/>
    <xf numFmtId="49" fontId="7" fillId="2" borderId="28" xfId="0" applyNumberFormat="1" applyFont="1" applyFill="1" applyBorder="1"/>
    <xf numFmtId="49" fontId="1" fillId="2" borderId="5" xfId="0" applyNumberFormat="1" applyFont="1" applyFill="1" applyBorder="1"/>
    <xf numFmtId="49" fontId="7" fillId="2" borderId="0" xfId="0" applyNumberFormat="1" applyFont="1" applyFill="1" applyBorder="1"/>
    <xf numFmtId="49" fontId="1" fillId="2" borderId="0" xfId="0" applyNumberFormat="1" applyFont="1" applyFill="1" applyBorder="1"/>
    <xf numFmtId="49" fontId="3" fillId="0" borderId="15" xfId="0" applyNumberFormat="1" applyFont="1" applyBorder="1" applyAlignment="1">
      <alignment horizontal="left"/>
    </xf>
    <xf numFmtId="0" fontId="3" fillId="0" borderId="29" xfId="0" applyFont="1" applyBorder="1"/>
    <xf numFmtId="0" fontId="3" fillId="0" borderId="15" xfId="0" applyNumberFormat="1" applyFont="1" applyBorder="1"/>
    <xf numFmtId="0" fontId="3" fillId="0" borderId="30" xfId="0" applyNumberFormat="1" applyFont="1" applyBorder="1" applyAlignment="1">
      <alignment horizontal="left"/>
    </xf>
    <xf numFmtId="0" fontId="1" fillId="0" borderId="0" xfId="0" applyNumberFormat="1" applyFont="1" applyBorder="1"/>
    <xf numFmtId="0" fontId="1" fillId="0" borderId="0" xfId="0" applyNumberFormat="1" applyFont="1"/>
    <xf numFmtId="0" fontId="3" fillId="0" borderId="30" xfId="0" applyFont="1" applyBorder="1" applyAlignment="1">
      <alignment horizontal="left"/>
    </xf>
    <xf numFmtId="0" fontId="1" fillId="0" borderId="0" xfId="0" applyFont="1" applyBorder="1"/>
    <xf numFmtId="0" fontId="3" fillId="0" borderId="15" xfId="0" applyFont="1" applyFill="1" applyBorder="1" applyAlignment="1"/>
    <xf numFmtId="0" fontId="3" fillId="0" borderId="30" xfId="0" applyFont="1" applyFill="1" applyBorder="1" applyAlignment="1"/>
    <xf numFmtId="0" fontId="1" fillId="0" borderId="0" xfId="0" applyFont="1" applyFill="1" applyBorder="1" applyAlignment="1"/>
    <xf numFmtId="0" fontId="3" fillId="0" borderId="15" xfId="0" applyFont="1" applyBorder="1" applyAlignment="1"/>
    <xf numFmtId="0" fontId="3" fillId="0" borderId="30" xfId="0" applyFont="1" applyBorder="1" applyAlignment="1"/>
    <xf numFmtId="3" fontId="1" fillId="0" borderId="0" xfId="0" applyNumberFormat="1" applyFont="1"/>
    <xf numFmtId="0" fontId="3" fillId="0" borderId="26" xfId="0" applyFont="1" applyBorder="1"/>
    <xf numFmtId="0" fontId="3" fillId="0" borderId="19" xfId="0" applyFont="1" applyBorder="1" applyAlignment="1">
      <alignment horizontal="left"/>
    </xf>
    <xf numFmtId="0" fontId="3" fillId="0" borderId="31" xfId="0" applyFont="1" applyBorder="1" applyAlignment="1">
      <alignment horizontal="left"/>
    </xf>
    <xf numFmtId="0" fontId="2" fillId="0" borderId="32" xfId="0" applyFont="1" applyBorder="1" applyAlignment="1">
      <alignment horizontal="centerContinuous" vertical="center"/>
    </xf>
    <xf numFmtId="0" fontId="6" fillId="0" borderId="33" xfId="0" applyFont="1" applyBorder="1" applyAlignment="1">
      <alignment horizontal="centerContinuous" vertical="center"/>
    </xf>
    <xf numFmtId="0" fontId="1" fillId="0" borderId="33" xfId="0" applyFont="1" applyBorder="1" applyAlignment="1">
      <alignment horizontal="centerContinuous" vertical="center"/>
    </xf>
    <xf numFmtId="0" fontId="1" fillId="0" borderId="34" xfId="0" applyFont="1" applyBorder="1" applyAlignment="1">
      <alignment horizontal="centerContinuous" vertical="center"/>
    </xf>
    <xf numFmtId="0" fontId="7" fillId="2" borderId="12" xfId="0" applyFont="1" applyFill="1" applyBorder="1" applyAlignment="1">
      <alignment horizontal="left"/>
    </xf>
    <xf numFmtId="0" fontId="1" fillId="2" borderId="13" xfId="0" applyFont="1" applyFill="1" applyBorder="1" applyAlignment="1">
      <alignment horizontal="left"/>
    </xf>
    <xf numFmtId="0" fontId="1" fillId="2" borderId="35" xfId="0" applyFont="1" applyFill="1" applyBorder="1" applyAlignment="1">
      <alignment horizontal="centerContinuous"/>
    </xf>
    <xf numFmtId="0" fontId="7" fillId="2" borderId="13" xfId="0" applyFont="1" applyFill="1" applyBorder="1" applyAlignment="1">
      <alignment horizontal="centerContinuous"/>
    </xf>
    <xf numFmtId="0" fontId="1" fillId="2" borderId="13" xfId="0" applyFont="1" applyFill="1" applyBorder="1" applyAlignment="1">
      <alignment horizontal="centerContinuous"/>
    </xf>
    <xf numFmtId="0" fontId="1" fillId="0" borderId="36" xfId="0" applyFont="1" applyBorder="1"/>
    <xf numFmtId="0" fontId="1" fillId="0" borderId="21" xfId="0" applyFont="1" applyBorder="1"/>
    <xf numFmtId="3" fontId="1" fillId="0" borderId="25" xfId="0" applyNumberFormat="1" applyFont="1" applyBorder="1"/>
    <xf numFmtId="0" fontId="1" fillId="0" borderId="22" xfId="0" applyFont="1" applyBorder="1"/>
    <xf numFmtId="3" fontId="1" fillId="0" borderId="24" xfId="0" applyNumberFormat="1" applyFont="1" applyBorder="1"/>
    <xf numFmtId="0" fontId="1" fillId="0" borderId="23" xfId="0" applyFont="1" applyBorder="1"/>
    <xf numFmtId="3" fontId="1" fillId="0" borderId="2" xfId="0" applyNumberFormat="1" applyFont="1" applyBorder="1"/>
    <xf numFmtId="0" fontId="1" fillId="0" borderId="3" xfId="0" applyFont="1" applyBorder="1"/>
    <xf numFmtId="0" fontId="1" fillId="0" borderId="37" xfId="0" applyFont="1" applyBorder="1"/>
    <xf numFmtId="0" fontId="1" fillId="0" borderId="21" xfId="0" applyFont="1" applyBorder="1" applyAlignment="1">
      <alignment shrinkToFit="1"/>
    </xf>
    <xf numFmtId="0" fontId="1" fillId="0" borderId="38" xfId="0" applyFont="1" applyBorder="1"/>
    <xf numFmtId="0" fontId="1" fillId="0" borderId="28" xfId="0" applyFont="1" applyBorder="1"/>
    <xf numFmtId="3" fontId="1" fillId="0" borderId="41" xfId="0" applyNumberFormat="1" applyFont="1" applyBorder="1"/>
    <xf numFmtId="0" fontId="1" fillId="0" borderId="39" xfId="0" applyFont="1" applyBorder="1"/>
    <xf numFmtId="3" fontId="1" fillId="0" borderId="42" xfId="0" applyNumberFormat="1" applyFont="1" applyBorder="1"/>
    <xf numFmtId="0" fontId="1" fillId="0" borderId="40" xfId="0" applyFont="1" applyBorder="1"/>
    <xf numFmtId="0" fontId="7" fillId="2" borderId="22" xfId="0" applyFont="1" applyFill="1" applyBorder="1"/>
    <xf numFmtId="0" fontId="7" fillId="2" borderId="24" xfId="0" applyFont="1" applyFill="1" applyBorder="1"/>
    <xf numFmtId="0" fontId="7" fillId="2" borderId="23" xfId="0" applyFont="1" applyFill="1" applyBorder="1"/>
    <xf numFmtId="0" fontId="7" fillId="2" borderId="43" xfId="0" applyFont="1" applyFill="1" applyBorder="1"/>
    <xf numFmtId="0" fontId="7" fillId="2" borderId="44" xfId="0" applyFont="1" applyFill="1" applyBorder="1"/>
    <xf numFmtId="0" fontId="1" fillId="0" borderId="5" xfId="0" applyFont="1" applyBorder="1"/>
    <xf numFmtId="0" fontId="1" fillId="0" borderId="4" xfId="0" applyFont="1" applyBorder="1"/>
    <xf numFmtId="0" fontId="1" fillId="0" borderId="45" xfId="0" applyFont="1" applyBorder="1"/>
    <xf numFmtId="0" fontId="1" fillId="0" borderId="0" xfId="0" applyFont="1" applyBorder="1" applyAlignment="1">
      <alignment horizontal="right"/>
    </xf>
    <xf numFmtId="166" fontId="1" fillId="0" borderId="0" xfId="0" applyNumberFormat="1" applyFont="1" applyBorder="1"/>
    <xf numFmtId="0" fontId="1" fillId="0" borderId="0" xfId="0" applyFont="1" applyFill="1" applyBorder="1"/>
    <xf numFmtId="0" fontId="1" fillId="0" borderId="18" xfId="0" applyFont="1" applyBorder="1"/>
    <xf numFmtId="0" fontId="1" fillId="0" borderId="20" xfId="0" applyFont="1" applyBorder="1"/>
    <xf numFmtId="0" fontId="1" fillId="0" borderId="46" xfId="0" applyFont="1" applyBorder="1"/>
    <xf numFmtId="0" fontId="1" fillId="0" borderId="7" xfId="0" applyFont="1" applyBorder="1"/>
    <xf numFmtId="165" fontId="1" fillId="0" borderId="8" xfId="0" applyNumberFormat="1" applyFont="1" applyBorder="1" applyAlignment="1">
      <alignment horizontal="right"/>
    </xf>
    <xf numFmtId="0" fontId="1" fillId="0" borderId="8" xfId="0" applyFont="1" applyBorder="1"/>
    <xf numFmtId="0" fontId="1" fillId="0" borderId="2" xfId="0" applyFont="1" applyBorder="1"/>
    <xf numFmtId="165" fontId="1" fillId="0" borderId="3" xfId="0" applyNumberFormat="1" applyFont="1" applyBorder="1" applyAlignment="1">
      <alignment horizontal="right"/>
    </xf>
    <xf numFmtId="0" fontId="6" fillId="2" borderId="39" xfId="0" applyFont="1" applyFill="1" applyBorder="1"/>
    <xf numFmtId="0" fontId="6" fillId="2" borderId="42" xfId="0" applyFont="1" applyFill="1" applyBorder="1"/>
    <xf numFmtId="0" fontId="6" fillId="2" borderId="40" xfId="0" applyFont="1" applyFill="1" applyBorder="1"/>
    <xf numFmtId="0" fontId="6" fillId="0" borderId="0" xfId="0" applyFont="1"/>
    <xf numFmtId="0" fontId="1" fillId="0" borderId="0" xfId="0" applyFont="1" applyAlignment="1">
      <alignment vertical="justify"/>
    </xf>
    <xf numFmtId="49" fontId="7" fillId="0" borderId="51" xfId="1" applyNumberFormat="1" applyFont="1" applyBorder="1"/>
    <xf numFmtId="49" fontId="1" fillId="0" borderId="51" xfId="1" applyNumberFormat="1" applyFont="1" applyBorder="1"/>
    <xf numFmtId="49" fontId="1" fillId="0" borderId="51" xfId="1" applyNumberFormat="1" applyFont="1" applyBorder="1" applyAlignment="1">
      <alignment horizontal="right"/>
    </xf>
    <xf numFmtId="0" fontId="1" fillId="0" borderId="52" xfId="1" applyFont="1" applyBorder="1"/>
    <xf numFmtId="49" fontId="1" fillId="0" borderId="51" xfId="0" applyNumberFormat="1" applyFont="1" applyBorder="1" applyAlignment="1">
      <alignment horizontal="left"/>
    </xf>
    <xf numFmtId="0" fontId="1" fillId="0" borderId="53" xfId="0" applyNumberFormat="1" applyFont="1" applyBorder="1"/>
    <xf numFmtId="49" fontId="7" fillId="0" borderId="56" xfId="1" applyNumberFormat="1" applyFont="1" applyBorder="1"/>
    <xf numFmtId="49" fontId="1" fillId="0" borderId="56" xfId="1" applyNumberFormat="1" applyFont="1" applyBorder="1"/>
    <xf numFmtId="49" fontId="1" fillId="0" borderId="56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7" fillId="2" borderId="12" xfId="0" applyNumberFormat="1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35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2" borderId="59" xfId="0" applyFont="1" applyFill="1" applyBorder="1" applyAlignment="1">
      <alignment horizontal="center"/>
    </xf>
    <xf numFmtId="0" fontId="7" fillId="2" borderId="60" xfId="0" applyFont="1" applyFill="1" applyBorder="1" applyAlignment="1">
      <alignment horizontal="center"/>
    </xf>
    <xf numFmtId="3" fontId="1" fillId="0" borderId="45" xfId="0" applyNumberFormat="1" applyFont="1" applyBorder="1"/>
    <xf numFmtId="0" fontId="7" fillId="2" borderId="12" xfId="0" applyFont="1" applyFill="1" applyBorder="1"/>
    <xf numFmtId="0" fontId="7" fillId="2" borderId="13" xfId="0" applyFont="1" applyFill="1" applyBorder="1"/>
    <xf numFmtId="3" fontId="7" fillId="2" borderId="35" xfId="0" applyNumberFormat="1" applyFont="1" applyFill="1" applyBorder="1"/>
    <xf numFmtId="3" fontId="7" fillId="2" borderId="14" xfId="0" applyNumberFormat="1" applyFont="1" applyFill="1" applyBorder="1"/>
    <xf numFmtId="3" fontId="7" fillId="2" borderId="59" xfId="0" applyNumberFormat="1" applyFont="1" applyFill="1" applyBorder="1"/>
    <xf numFmtId="3" fontId="7" fillId="2" borderId="60" xfId="0" applyNumberFormat="1" applyFont="1" applyFill="1" applyBorder="1"/>
    <xf numFmtId="3" fontId="2" fillId="0" borderId="0" xfId="0" applyNumberFormat="1" applyFont="1" applyAlignment="1">
      <alignment horizontal="centerContinuous"/>
    </xf>
    <xf numFmtId="0" fontId="1" fillId="2" borderId="44" xfId="0" applyFont="1" applyFill="1" applyBorder="1"/>
    <xf numFmtId="0" fontId="7" fillId="2" borderId="62" xfId="0" applyFont="1" applyFill="1" applyBorder="1" applyAlignment="1">
      <alignment horizontal="right"/>
    </xf>
    <xf numFmtId="0" fontId="7" fillId="2" borderId="24" xfId="0" applyFont="1" applyFill="1" applyBorder="1" applyAlignment="1">
      <alignment horizontal="right"/>
    </xf>
    <xf numFmtId="0" fontId="7" fillId="2" borderId="23" xfId="0" applyFont="1" applyFill="1" applyBorder="1" applyAlignment="1">
      <alignment horizontal="center"/>
    </xf>
    <xf numFmtId="4" fontId="4" fillId="2" borderId="24" xfId="0" applyNumberFormat="1" applyFont="1" applyFill="1" applyBorder="1" applyAlignment="1">
      <alignment horizontal="right"/>
    </xf>
    <xf numFmtId="4" fontId="4" fillId="2" borderId="44" xfId="0" applyNumberFormat="1" applyFont="1" applyFill="1" applyBorder="1" applyAlignment="1">
      <alignment horizontal="right"/>
    </xf>
    <xf numFmtId="0" fontId="1" fillId="0" borderId="31" xfId="0" applyFont="1" applyBorder="1"/>
    <xf numFmtId="3" fontId="1" fillId="0" borderId="37" xfId="0" applyNumberFormat="1" applyFont="1" applyBorder="1" applyAlignment="1">
      <alignment horizontal="right"/>
    </xf>
    <xf numFmtId="165" fontId="1" fillId="0" borderId="15" xfId="0" applyNumberFormat="1" applyFont="1" applyBorder="1" applyAlignment="1">
      <alignment horizontal="right"/>
    </xf>
    <xf numFmtId="3" fontId="1" fillId="0" borderId="18" xfId="0" applyNumberFormat="1" applyFont="1" applyBorder="1" applyAlignment="1">
      <alignment horizontal="right"/>
    </xf>
    <xf numFmtId="4" fontId="1" fillId="0" borderId="21" xfId="0" applyNumberFormat="1" applyFont="1" applyBorder="1" applyAlignment="1">
      <alignment horizontal="right"/>
    </xf>
    <xf numFmtId="3" fontId="1" fillId="0" borderId="31" xfId="0" applyNumberFormat="1" applyFont="1" applyBorder="1" applyAlignment="1">
      <alignment horizontal="right"/>
    </xf>
    <xf numFmtId="0" fontId="1" fillId="2" borderId="39" xfId="0" applyFont="1" applyFill="1" applyBorder="1"/>
    <xf numFmtId="0" fontId="7" fillId="2" borderId="42" xfId="0" applyFont="1" applyFill="1" applyBorder="1"/>
    <xf numFmtId="0" fontId="1" fillId="2" borderId="42" xfId="0" applyFont="1" applyFill="1" applyBorder="1"/>
    <xf numFmtId="4" fontId="1" fillId="2" borderId="48" xfId="0" applyNumberFormat="1" applyFont="1" applyFill="1" applyBorder="1"/>
    <xf numFmtId="4" fontId="1" fillId="2" borderId="39" xfId="0" applyNumberFormat="1" applyFont="1" applyFill="1" applyBorder="1"/>
    <xf numFmtId="4" fontId="1" fillId="2" borderId="42" xfId="0" applyNumberFormat="1" applyFont="1" applyFill="1" applyBorder="1"/>
    <xf numFmtId="3" fontId="3" fillId="0" borderId="0" xfId="0" applyNumberFormat="1" applyFont="1"/>
    <xf numFmtId="4" fontId="3" fillId="0" borderId="0" xfId="0" applyNumberFormat="1" applyFont="1"/>
    <xf numFmtId="0" fontId="1" fillId="0" borderId="0" xfId="1" applyFont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0" fontId="1" fillId="0" borderId="51" xfId="1" applyFont="1" applyBorder="1"/>
    <xf numFmtId="0" fontId="3" fillId="0" borderId="52" xfId="1" applyFont="1" applyBorder="1" applyAlignment="1">
      <alignment horizontal="right"/>
    </xf>
    <xf numFmtId="49" fontId="1" fillId="0" borderId="51" xfId="1" applyNumberFormat="1" applyFont="1" applyBorder="1" applyAlignment="1">
      <alignment horizontal="left"/>
    </xf>
    <xf numFmtId="0" fontId="1" fillId="0" borderId="53" xfId="1" applyFont="1" applyBorder="1"/>
    <xf numFmtId="0" fontId="1" fillId="0" borderId="56" xfId="1" applyFont="1" applyBorder="1"/>
    <xf numFmtId="0" fontId="3" fillId="0" borderId="0" xfId="1" applyFont="1"/>
    <xf numFmtId="0" fontId="1" fillId="0" borderId="0" xfId="1" applyFont="1" applyAlignment="1">
      <alignment horizontal="right"/>
    </xf>
    <xf numFmtId="0" fontId="1" fillId="0" borderId="0" xfId="1" applyFont="1" applyAlignment="1"/>
    <xf numFmtId="49" fontId="3" fillId="2" borderId="15" xfId="1" applyNumberFormat="1" applyFont="1" applyFill="1" applyBorder="1"/>
    <xf numFmtId="0" fontId="3" fillId="2" borderId="3" xfId="1" applyFont="1" applyFill="1" applyBorder="1" applyAlignment="1">
      <alignment horizontal="center"/>
    </xf>
    <xf numFmtId="0" fontId="3" fillId="2" borderId="3" xfId="1" applyNumberFormat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 wrapText="1"/>
    </xf>
    <xf numFmtId="0" fontId="7" fillId="0" borderId="17" xfId="1" applyFont="1" applyBorder="1" applyAlignment="1">
      <alignment horizontal="center"/>
    </xf>
    <xf numFmtId="49" fontId="7" fillId="0" borderId="17" xfId="1" applyNumberFormat="1" applyFont="1" applyBorder="1" applyAlignment="1">
      <alignment horizontal="left"/>
    </xf>
    <xf numFmtId="0" fontId="7" fillId="0" borderId="1" xfId="1" applyFont="1" applyBorder="1"/>
    <xf numFmtId="0" fontId="1" fillId="0" borderId="2" xfId="1" applyFont="1" applyBorder="1" applyAlignment="1">
      <alignment horizontal="center"/>
    </xf>
    <xf numFmtId="0" fontId="1" fillId="0" borderId="2" xfId="1" applyNumberFormat="1" applyFont="1" applyBorder="1" applyAlignment="1">
      <alignment horizontal="right"/>
    </xf>
    <xf numFmtId="0" fontId="1" fillId="0" borderId="3" xfId="1" applyNumberFormat="1" applyFont="1" applyBorder="1"/>
    <xf numFmtId="0" fontId="1" fillId="0" borderId="6" xfId="1" applyNumberFormat="1" applyFont="1" applyFill="1" applyBorder="1"/>
    <xf numFmtId="0" fontId="1" fillId="0" borderId="8" xfId="1" applyNumberFormat="1" applyFont="1" applyFill="1" applyBorder="1"/>
    <xf numFmtId="0" fontId="1" fillId="0" borderId="6" xfId="1" applyFont="1" applyFill="1" applyBorder="1"/>
    <xf numFmtId="0" fontId="1" fillId="0" borderId="8" xfId="1" applyFont="1" applyFill="1" applyBorder="1"/>
    <xf numFmtId="0" fontId="13" fillId="0" borderId="0" xfId="1" applyFont="1"/>
    <xf numFmtId="0" fontId="8" fillId="0" borderId="16" xfId="1" applyFont="1" applyBorder="1" applyAlignment="1">
      <alignment horizontal="center" vertical="top"/>
    </xf>
    <xf numFmtId="49" fontId="8" fillId="0" borderId="16" xfId="1" applyNumberFormat="1" applyFont="1" applyBorder="1" applyAlignment="1">
      <alignment horizontal="left" vertical="top"/>
    </xf>
    <xf numFmtId="0" fontId="8" fillId="0" borderId="16" xfId="1" applyFont="1" applyBorder="1" applyAlignment="1">
      <alignment vertical="top" wrapText="1"/>
    </xf>
    <xf numFmtId="49" fontId="8" fillId="0" borderId="16" xfId="1" applyNumberFormat="1" applyFont="1" applyBorder="1" applyAlignment="1">
      <alignment horizontal="center" shrinkToFit="1"/>
    </xf>
    <xf numFmtId="4" fontId="8" fillId="0" borderId="16" xfId="1" applyNumberFormat="1" applyFont="1" applyBorder="1" applyAlignment="1">
      <alignment horizontal="right"/>
    </xf>
    <xf numFmtId="4" fontId="8" fillId="0" borderId="16" xfId="1" applyNumberFormat="1" applyFont="1" applyBorder="1"/>
    <xf numFmtId="168" fontId="8" fillId="0" borderId="16" xfId="1" applyNumberFormat="1" applyFont="1" applyBorder="1"/>
    <xf numFmtId="4" fontId="8" fillId="0" borderId="8" xfId="1" applyNumberFormat="1" applyFont="1" applyBorder="1"/>
    <xf numFmtId="0" fontId="3" fillId="0" borderId="17" xfId="1" applyFont="1" applyBorder="1" applyAlignment="1">
      <alignment horizontal="center"/>
    </xf>
    <xf numFmtId="4" fontId="1" fillId="0" borderId="5" xfId="1" applyNumberFormat="1" applyFont="1" applyBorder="1"/>
    <xf numFmtId="0" fontId="15" fillId="0" borderId="0" xfId="1" applyFont="1" applyAlignment="1">
      <alignment wrapText="1"/>
    </xf>
    <xf numFmtId="49" fontId="3" fillId="0" borderId="17" xfId="1" applyNumberFormat="1" applyFont="1" applyBorder="1" applyAlignment="1">
      <alignment horizontal="right"/>
    </xf>
    <xf numFmtId="4" fontId="16" fillId="6" borderId="65" xfId="1" applyNumberFormat="1" applyFont="1" applyFill="1" applyBorder="1" applyAlignment="1">
      <alignment horizontal="right" wrapText="1"/>
    </xf>
    <xf numFmtId="0" fontId="16" fillId="6" borderId="4" xfId="1" applyFont="1" applyFill="1" applyBorder="1" applyAlignment="1">
      <alignment horizontal="left" wrapText="1"/>
    </xf>
    <xf numFmtId="0" fontId="16" fillId="0" borderId="5" xfId="0" applyFont="1" applyBorder="1" applyAlignment="1">
      <alignment horizontal="right"/>
    </xf>
    <xf numFmtId="0" fontId="1" fillId="0" borderId="4" xfId="1" applyFont="1" applyBorder="1"/>
    <xf numFmtId="0" fontId="1" fillId="0" borderId="0" xfId="1" applyFont="1" applyBorder="1"/>
    <xf numFmtId="0" fontId="1" fillId="2" borderId="15" xfId="1" applyFont="1" applyFill="1" applyBorder="1" applyAlignment="1">
      <alignment horizontal="center"/>
    </xf>
    <xf numFmtId="49" fontId="18" fillId="2" borderId="15" xfId="1" applyNumberFormat="1" applyFont="1" applyFill="1" applyBorder="1" applyAlignment="1">
      <alignment horizontal="left"/>
    </xf>
    <xf numFmtId="0" fontId="18" fillId="2" borderId="1" xfId="1" applyFont="1" applyFill="1" applyBorder="1"/>
    <xf numFmtId="0" fontId="1" fillId="2" borderId="2" xfId="1" applyFont="1" applyFill="1" applyBorder="1" applyAlignment="1">
      <alignment horizontal="center"/>
    </xf>
    <xf numFmtId="4" fontId="1" fillId="2" borderId="2" xfId="1" applyNumberFormat="1" applyFont="1" applyFill="1" applyBorder="1" applyAlignment="1">
      <alignment horizontal="right"/>
    </xf>
    <xf numFmtId="4" fontId="1" fillId="2" borderId="3" xfId="1" applyNumberFormat="1" applyFont="1" applyFill="1" applyBorder="1" applyAlignment="1">
      <alignment horizontal="right"/>
    </xf>
    <xf numFmtId="4" fontId="7" fillId="2" borderId="15" xfId="1" applyNumberFormat="1" applyFont="1" applyFill="1" applyBorder="1"/>
    <xf numFmtId="0" fontId="1" fillId="2" borderId="2" xfId="1" applyFont="1" applyFill="1" applyBorder="1"/>
    <xf numFmtId="4" fontId="7" fillId="2" borderId="3" xfId="1" applyNumberFormat="1" applyFont="1" applyFill="1" applyBorder="1"/>
    <xf numFmtId="3" fontId="1" fillId="0" borderId="0" xfId="1" applyNumberFormat="1" applyFont="1"/>
    <xf numFmtId="0" fontId="19" fillId="0" borderId="0" xfId="1" applyFont="1" applyAlignment="1"/>
    <xf numFmtId="0" fontId="20" fillId="0" borderId="0" xfId="1" applyFont="1" applyBorder="1"/>
    <xf numFmtId="3" fontId="20" fillId="0" borderId="0" xfId="1" applyNumberFormat="1" applyFont="1" applyBorder="1" applyAlignment="1">
      <alignment horizontal="right"/>
    </xf>
    <xf numFmtId="4" fontId="20" fillId="0" borderId="0" xfId="1" applyNumberFormat="1" applyFont="1" applyBorder="1"/>
    <xf numFmtId="0" fontId="19" fillId="0" borderId="0" xfId="1" applyFont="1" applyBorder="1" applyAlignment="1"/>
    <xf numFmtId="0" fontId="1" fillId="0" borderId="0" xfId="1" applyFont="1" applyBorder="1" applyAlignment="1">
      <alignment horizontal="right"/>
    </xf>
    <xf numFmtId="49" fontId="3" fillId="0" borderId="28" xfId="0" applyNumberFormat="1" applyFont="1" applyBorder="1"/>
    <xf numFmtId="3" fontId="1" fillId="0" borderId="5" xfId="0" applyNumberFormat="1" applyFont="1" applyBorder="1"/>
    <xf numFmtId="3" fontId="1" fillId="0" borderId="17" xfId="0" applyNumberFormat="1" applyFont="1" applyBorder="1"/>
    <xf numFmtId="3" fontId="1" fillId="0" borderId="61" xfId="0" applyNumberFormat="1" applyFont="1" applyBorder="1"/>
    <xf numFmtId="4" fontId="14" fillId="6" borderId="65" xfId="1" applyNumberFormat="1" applyFont="1" applyFill="1" applyBorder="1" applyAlignment="1">
      <alignment horizontal="right" wrapText="1"/>
    </xf>
    <xf numFmtId="4" fontId="1" fillId="0" borderId="7" xfId="0" applyNumberFormat="1" applyFont="1" applyBorder="1" applyAlignment="1">
      <alignment horizontal="right" vertical="center"/>
    </xf>
    <xf numFmtId="4" fontId="1" fillId="0" borderId="8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5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4" fontId="1" fillId="0" borderId="11" xfId="0" applyNumberFormat="1" applyFont="1" applyBorder="1" applyAlignment="1">
      <alignment horizontal="right" vertical="center"/>
    </xf>
    <xf numFmtId="3" fontId="6" fillId="5" borderId="13" xfId="0" applyNumberFormat="1" applyFont="1" applyFill="1" applyBorder="1" applyAlignment="1">
      <alignment horizontal="right" vertical="center"/>
    </xf>
    <xf numFmtId="3" fontId="6" fillId="5" borderId="14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wrapText="1"/>
    </xf>
    <xf numFmtId="167" fontId="1" fillId="0" borderId="1" xfId="0" applyNumberFormat="1" applyFont="1" applyBorder="1" applyAlignment="1">
      <alignment horizontal="right" indent="2"/>
    </xf>
    <xf numFmtId="167" fontId="1" fillId="0" borderId="30" xfId="0" applyNumberFormat="1" applyFont="1" applyBorder="1" applyAlignment="1">
      <alignment horizontal="right" indent="2"/>
    </xf>
    <xf numFmtId="167" fontId="6" fillId="2" borderId="47" xfId="0" applyNumberFormat="1" applyFont="1" applyFill="1" applyBorder="1" applyAlignment="1">
      <alignment horizontal="right" indent="2"/>
    </xf>
    <xf numFmtId="167" fontId="6" fillId="2" borderId="48" xfId="0" applyNumberFormat="1" applyFont="1" applyFill="1" applyBorder="1" applyAlignment="1">
      <alignment horizontal="right" indent="2"/>
    </xf>
    <xf numFmtId="0" fontId="8" fillId="0" borderId="0" xfId="0" applyFont="1" applyAlignment="1">
      <alignment horizontal="left" vertical="top" wrapText="1"/>
    </xf>
    <xf numFmtId="0" fontId="3" fillId="0" borderId="15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5" xfId="0" applyFont="1" applyBorder="1" applyAlignment="1">
      <alignment horizontal="center"/>
    </xf>
    <xf numFmtId="0" fontId="1" fillId="0" borderId="39" xfId="0" applyFont="1" applyBorder="1" applyAlignment="1">
      <alignment horizontal="center" shrinkToFit="1"/>
    </xf>
    <xf numFmtId="0" fontId="1" fillId="0" borderId="40" xfId="0" applyFont="1" applyBorder="1" applyAlignment="1">
      <alignment horizontal="center" shrinkToFit="1"/>
    </xf>
    <xf numFmtId="0" fontId="1" fillId="0" borderId="49" xfId="1" applyFont="1" applyBorder="1" applyAlignment="1">
      <alignment horizontal="center"/>
    </xf>
    <xf numFmtId="0" fontId="1" fillId="0" borderId="50" xfId="1" applyFont="1" applyBorder="1" applyAlignment="1">
      <alignment horizontal="center"/>
    </xf>
    <xf numFmtId="0" fontId="1" fillId="0" borderId="54" xfId="1" applyFont="1" applyBorder="1" applyAlignment="1">
      <alignment horizontal="center"/>
    </xf>
    <xf numFmtId="0" fontId="1" fillId="0" borderId="55" xfId="1" applyFont="1" applyBorder="1" applyAlignment="1">
      <alignment horizontal="center"/>
    </xf>
    <xf numFmtId="0" fontId="1" fillId="0" borderId="57" xfId="1" applyFont="1" applyBorder="1" applyAlignment="1">
      <alignment horizontal="left"/>
    </xf>
    <xf numFmtId="0" fontId="1" fillId="0" borderId="56" xfId="1" applyFont="1" applyBorder="1" applyAlignment="1">
      <alignment horizontal="left"/>
    </xf>
    <xf numFmtId="0" fontId="1" fillId="0" borderId="58" xfId="1" applyFont="1" applyBorder="1" applyAlignment="1">
      <alignment horizontal="left"/>
    </xf>
    <xf numFmtId="3" fontId="7" fillId="2" borderId="42" xfId="0" applyNumberFormat="1" applyFont="1" applyFill="1" applyBorder="1" applyAlignment="1">
      <alignment horizontal="right"/>
    </xf>
    <xf numFmtId="3" fontId="7" fillId="2" borderId="48" xfId="0" applyNumberFormat="1" applyFont="1" applyFill="1" applyBorder="1" applyAlignment="1">
      <alignment horizontal="right"/>
    </xf>
    <xf numFmtId="49" fontId="16" fillId="6" borderId="63" xfId="1" applyNumberFormat="1" applyFont="1" applyFill="1" applyBorder="1" applyAlignment="1">
      <alignment horizontal="left" wrapText="1"/>
    </xf>
    <xf numFmtId="49" fontId="17" fillId="0" borderId="64" xfId="0" applyNumberFormat="1" applyFont="1" applyBorder="1" applyAlignment="1">
      <alignment horizontal="left" wrapText="1"/>
    </xf>
    <xf numFmtId="49" fontId="14" fillId="6" borderId="63" xfId="1" applyNumberFormat="1" applyFont="1" applyFill="1" applyBorder="1" applyAlignment="1">
      <alignment horizontal="left" wrapText="1"/>
    </xf>
    <xf numFmtId="0" fontId="10" fillId="0" borderId="0" xfId="1" applyFont="1" applyAlignment="1">
      <alignment horizontal="center"/>
    </xf>
    <xf numFmtId="49" fontId="1" fillId="0" borderId="54" xfId="1" applyNumberFormat="1" applyFont="1" applyBorder="1" applyAlignment="1">
      <alignment horizontal="center"/>
    </xf>
    <xf numFmtId="0" fontId="1" fillId="0" borderId="57" xfId="1" applyFont="1" applyBorder="1" applyAlignment="1">
      <alignment horizontal="center" shrinkToFit="1"/>
    </xf>
    <xf numFmtId="0" fontId="1" fillId="0" borderId="56" xfId="1" applyFont="1" applyBorder="1" applyAlignment="1">
      <alignment horizontal="center" shrinkToFit="1"/>
    </xf>
    <xf numFmtId="0" fontId="1" fillId="0" borderId="58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>
    <pageSetUpPr fitToPage="1"/>
  </sheetPr>
  <dimension ref="A1:O77"/>
  <sheetViews>
    <sheetView showGridLines="0" tabSelected="1" topLeftCell="B1" zoomScaleNormal="100" zoomScaleSheetLayoutView="75" workbookViewId="0">
      <selection activeCell="F30" sqref="F30"/>
    </sheetView>
  </sheetViews>
  <sheetFormatPr defaultRowHeight="12.75" x14ac:dyDescent="0.2"/>
  <cols>
    <col min="1" max="1" width="0.5703125" style="1" hidden="1" customWidth="1"/>
    <col min="2" max="2" width="7.140625" style="1" customWidth="1"/>
    <col min="3" max="3" width="9.140625" style="1"/>
    <col min="4" max="4" width="19.7109375" style="1" customWidth="1"/>
    <col min="5" max="5" width="6.85546875" style="1" customWidth="1"/>
    <col min="6" max="6" width="13.140625" style="1" customWidth="1"/>
    <col min="7" max="7" width="12.42578125" style="2" customWidth="1"/>
    <col min="8" max="8" width="13.5703125" style="1" customWidth="1"/>
    <col min="9" max="9" width="11.42578125" style="2" customWidth="1"/>
    <col min="10" max="10" width="7" style="2" customWidth="1"/>
    <col min="11" max="15" width="10.7109375" style="1" customWidth="1"/>
    <col min="16" max="16384" width="9.140625" style="1"/>
  </cols>
  <sheetData>
    <row r="1" spans="2:15" ht="12" customHeight="1" x14ac:dyDescent="0.2"/>
    <row r="2" spans="2:15" ht="17.25" customHeight="1" x14ac:dyDescent="0.25">
      <c r="B2" s="3"/>
      <c r="C2" s="4" t="s">
        <v>295</v>
      </c>
      <c r="E2" s="5"/>
      <c r="F2" s="4"/>
      <c r="G2" s="6"/>
      <c r="H2" s="7" t="s">
        <v>0</v>
      </c>
      <c r="I2" s="8"/>
      <c r="K2" s="3"/>
    </row>
    <row r="3" spans="2:15" ht="6" customHeight="1" x14ac:dyDescent="0.2">
      <c r="C3" s="9"/>
      <c r="D3" s="10" t="s">
        <v>1</v>
      </c>
    </row>
    <row r="4" spans="2:15" ht="4.5" customHeight="1" x14ac:dyDescent="0.2"/>
    <row r="5" spans="2:15" ht="13.5" customHeight="1" x14ac:dyDescent="0.25">
      <c r="C5" s="11" t="s">
        <v>2</v>
      </c>
      <c r="D5" s="12" t="s">
        <v>104</v>
      </c>
      <c r="E5" s="13" t="s">
        <v>105</v>
      </c>
      <c r="F5" s="14"/>
      <c r="G5" s="15"/>
      <c r="H5" s="14"/>
      <c r="I5" s="15"/>
      <c r="O5" s="8"/>
    </row>
    <row r="7" spans="2:15" x14ac:dyDescent="0.2">
      <c r="C7" s="16" t="s">
        <v>3</v>
      </c>
      <c r="D7" s="17" t="s">
        <v>241</v>
      </c>
      <c r="H7" s="18" t="s">
        <v>4</v>
      </c>
      <c r="I7" s="2" t="s">
        <v>298</v>
      </c>
      <c r="J7" s="17"/>
      <c r="K7" s="17"/>
    </row>
    <row r="8" spans="2:15" x14ac:dyDescent="0.2">
      <c r="D8" s="17" t="s">
        <v>296</v>
      </c>
      <c r="H8" s="18" t="s">
        <v>5</v>
      </c>
      <c r="I8" s="2" t="s">
        <v>299</v>
      </c>
      <c r="J8" s="17"/>
      <c r="K8" s="17"/>
    </row>
    <row r="9" spans="2:15" x14ac:dyDescent="0.2">
      <c r="C9" s="18" t="s">
        <v>297</v>
      </c>
      <c r="D9" s="17" t="s">
        <v>7</v>
      </c>
      <c r="H9" s="18"/>
      <c r="J9" s="17"/>
    </row>
    <row r="10" spans="2:15" x14ac:dyDescent="0.2">
      <c r="H10" s="18"/>
      <c r="J10" s="17"/>
    </row>
    <row r="11" spans="2:15" x14ac:dyDescent="0.2">
      <c r="C11" s="16" t="s">
        <v>6</v>
      </c>
      <c r="D11" s="17"/>
      <c r="H11" s="18" t="s">
        <v>4</v>
      </c>
      <c r="I11" s="18"/>
      <c r="J11" s="17"/>
      <c r="K11" s="17"/>
    </row>
    <row r="12" spans="2:15" x14ac:dyDescent="0.2">
      <c r="D12" s="17"/>
      <c r="H12" s="18" t="s">
        <v>5</v>
      </c>
      <c r="I12" s="18"/>
      <c r="J12" s="17"/>
      <c r="K12" s="17"/>
    </row>
    <row r="13" spans="2:15" ht="12" customHeight="1" x14ac:dyDescent="0.2">
      <c r="C13" s="18"/>
      <c r="D13" s="17"/>
      <c r="J13" s="18"/>
    </row>
    <row r="14" spans="2:15" ht="24.75" customHeight="1" x14ac:dyDescent="0.2">
      <c r="C14" s="19" t="s">
        <v>8</v>
      </c>
      <c r="H14" s="19" t="s">
        <v>9</v>
      </c>
      <c r="J14" s="18"/>
    </row>
    <row r="15" spans="2:15" ht="12.75" customHeight="1" x14ac:dyDescent="0.2">
      <c r="J15" s="18"/>
    </row>
    <row r="16" spans="2:15" ht="28.5" customHeight="1" x14ac:dyDescent="0.2">
      <c r="C16" s="19" t="s">
        <v>10</v>
      </c>
      <c r="H16" s="19" t="s">
        <v>10</v>
      </c>
    </row>
    <row r="17" spans="2:12" ht="25.5" customHeight="1" x14ac:dyDescent="0.2"/>
    <row r="18" spans="2:12" ht="13.5" customHeight="1" x14ac:dyDescent="0.2">
      <c r="B18" s="20"/>
      <c r="C18" s="21"/>
      <c r="D18" s="21"/>
      <c r="E18" s="22"/>
      <c r="F18" s="23"/>
      <c r="G18" s="24"/>
      <c r="H18" s="25"/>
      <c r="I18" s="24"/>
      <c r="J18" s="26" t="s">
        <v>11</v>
      </c>
      <c r="K18" s="27"/>
    </row>
    <row r="19" spans="2:12" ht="15" customHeight="1" x14ac:dyDescent="0.2">
      <c r="B19" s="28" t="s">
        <v>12</v>
      </c>
      <c r="C19" s="29"/>
      <c r="D19" s="30">
        <v>15</v>
      </c>
      <c r="E19" s="31" t="s">
        <v>13</v>
      </c>
      <c r="F19" s="32"/>
      <c r="G19" s="33"/>
      <c r="H19" s="33"/>
      <c r="I19" s="296">
        <f>ROUND(G33,0)</f>
        <v>0</v>
      </c>
      <c r="J19" s="297"/>
      <c r="K19" s="34"/>
    </row>
    <row r="20" spans="2:12" x14ac:dyDescent="0.2">
      <c r="B20" s="28" t="s">
        <v>14</v>
      </c>
      <c r="C20" s="29"/>
      <c r="D20" s="30">
        <f>SazbaDPH1</f>
        <v>15</v>
      </c>
      <c r="E20" s="31" t="s">
        <v>13</v>
      </c>
      <c r="F20" s="35"/>
      <c r="G20" s="36"/>
      <c r="H20" s="36"/>
      <c r="I20" s="298">
        <f>ROUND(I19*D20/100,0)</f>
        <v>0</v>
      </c>
      <c r="J20" s="299"/>
      <c r="K20" s="34"/>
    </row>
    <row r="21" spans="2:12" x14ac:dyDescent="0.2">
      <c r="B21" s="28" t="s">
        <v>12</v>
      </c>
      <c r="C21" s="29"/>
      <c r="D21" s="30">
        <v>21</v>
      </c>
      <c r="E21" s="31" t="s">
        <v>13</v>
      </c>
      <c r="F21" s="35"/>
      <c r="G21" s="36"/>
      <c r="H21" s="36"/>
      <c r="I21" s="298">
        <f>ROUND(H33,0)</f>
        <v>0</v>
      </c>
      <c r="J21" s="299"/>
      <c r="K21" s="34"/>
    </row>
    <row r="22" spans="2:12" ht="13.5" thickBot="1" x14ac:dyDescent="0.25">
      <c r="B22" s="28" t="s">
        <v>14</v>
      </c>
      <c r="C22" s="29"/>
      <c r="D22" s="30">
        <f>SazbaDPH2</f>
        <v>21</v>
      </c>
      <c r="E22" s="31" t="s">
        <v>13</v>
      </c>
      <c r="F22" s="37"/>
      <c r="G22" s="38"/>
      <c r="H22" s="38"/>
      <c r="I22" s="300">
        <f>ROUND(I21*D21/100,0)</f>
        <v>0</v>
      </c>
      <c r="J22" s="301"/>
      <c r="K22" s="34"/>
    </row>
    <row r="23" spans="2:12" ht="16.5" thickBot="1" x14ac:dyDescent="0.25">
      <c r="B23" s="39" t="s">
        <v>15</v>
      </c>
      <c r="C23" s="40"/>
      <c r="D23" s="40"/>
      <c r="E23" s="41"/>
      <c r="F23" s="42"/>
      <c r="G23" s="43"/>
      <c r="H23" s="43"/>
      <c r="I23" s="302">
        <f>SUM(I19:I22)</f>
        <v>0</v>
      </c>
      <c r="J23" s="303"/>
      <c r="K23" s="44"/>
    </row>
    <row r="26" spans="2:12" ht="1.5" customHeight="1" x14ac:dyDescent="0.2"/>
    <row r="27" spans="2:12" ht="15.75" customHeight="1" x14ac:dyDescent="0.25">
      <c r="B27" s="13" t="s">
        <v>16</v>
      </c>
      <c r="C27" s="45"/>
      <c r="D27" s="45"/>
      <c r="E27" s="45"/>
      <c r="F27" s="45"/>
      <c r="G27" s="45"/>
      <c r="H27" s="45"/>
      <c r="I27" s="45"/>
      <c r="J27" s="45"/>
      <c r="K27" s="45"/>
      <c r="L27" s="46"/>
    </row>
    <row r="28" spans="2:12" ht="5.25" customHeight="1" x14ac:dyDescent="0.2">
      <c r="L28" s="46"/>
    </row>
    <row r="29" spans="2:12" ht="24" customHeight="1" x14ac:dyDescent="0.2">
      <c r="B29" s="47" t="s">
        <v>17</v>
      </c>
      <c r="C29" s="48"/>
      <c r="D29" s="48"/>
      <c r="E29" s="49"/>
      <c r="F29" s="50" t="s">
        <v>18</v>
      </c>
      <c r="G29" s="51" t="str">
        <f>CONCATENATE("Základ DPH ",SazbaDPH1," %")</f>
        <v>Základ DPH 15 %</v>
      </c>
      <c r="H29" s="50" t="str">
        <f>CONCATENATE("Základ DPH ",SazbaDPH2," %")</f>
        <v>Základ DPH 21 %</v>
      </c>
      <c r="I29" s="50" t="s">
        <v>19</v>
      </c>
      <c r="J29" s="50" t="s">
        <v>13</v>
      </c>
    </row>
    <row r="30" spans="2:12" x14ac:dyDescent="0.2">
      <c r="B30" s="52" t="s">
        <v>107</v>
      </c>
      <c r="C30" s="53" t="s">
        <v>108</v>
      </c>
      <c r="D30" s="54"/>
      <c r="E30" s="55"/>
      <c r="F30" s="56">
        <f>G30+H30+I30</f>
        <v>0</v>
      </c>
      <c r="G30" s="57">
        <v>0</v>
      </c>
      <c r="H30" s="58">
        <v>0</v>
      </c>
      <c r="I30" s="58">
        <f t="shared" ref="I30:I32" si="0">(G30*SazbaDPH1)/100+(H30*SazbaDPH2)/100</f>
        <v>0</v>
      </c>
      <c r="J30" s="59" t="str">
        <f t="shared" ref="J30:J32" si="1">IF(CelkemObjekty=0,"",F30/CelkemObjekty*100)</f>
        <v/>
      </c>
    </row>
    <row r="31" spans="2:12" x14ac:dyDescent="0.2">
      <c r="B31" s="60" t="s">
        <v>242</v>
      </c>
      <c r="C31" s="61" t="s">
        <v>243</v>
      </c>
      <c r="D31" s="62"/>
      <c r="E31" s="63"/>
      <c r="F31" s="64">
        <f t="shared" ref="F31:F32" si="2">G31+H31+I31</f>
        <v>0</v>
      </c>
      <c r="G31" s="65">
        <v>0</v>
      </c>
      <c r="H31" s="66">
        <v>0</v>
      </c>
      <c r="I31" s="66">
        <f t="shared" si="0"/>
        <v>0</v>
      </c>
      <c r="J31" s="59" t="str">
        <f t="shared" si="1"/>
        <v/>
      </c>
    </row>
    <row r="32" spans="2:12" x14ac:dyDescent="0.2">
      <c r="B32" s="60" t="s">
        <v>267</v>
      </c>
      <c r="C32" s="61" t="s">
        <v>268</v>
      </c>
      <c r="D32" s="62"/>
      <c r="E32" s="63"/>
      <c r="F32" s="64">
        <f t="shared" si="2"/>
        <v>0</v>
      </c>
      <c r="G32" s="65">
        <v>0</v>
      </c>
      <c r="H32" s="66">
        <v>0</v>
      </c>
      <c r="I32" s="66">
        <f t="shared" si="0"/>
        <v>0</v>
      </c>
      <c r="J32" s="59" t="str">
        <f t="shared" si="1"/>
        <v/>
      </c>
    </row>
    <row r="33" spans="2:11" ht="17.25" customHeight="1" x14ac:dyDescent="0.2">
      <c r="B33" s="67" t="s">
        <v>20</v>
      </c>
      <c r="C33" s="68"/>
      <c r="D33" s="69"/>
      <c r="E33" s="70"/>
      <c r="F33" s="71">
        <f>SUM(F30:F32)</f>
        <v>0</v>
      </c>
      <c r="G33" s="71">
        <f>SUM(G30:G32)</f>
        <v>0</v>
      </c>
      <c r="H33" s="71">
        <f>SUM(H30:H32)</f>
        <v>0</v>
      </c>
      <c r="I33" s="71">
        <f>SUM(I30:I32)</f>
        <v>0</v>
      </c>
      <c r="J33" s="72" t="str">
        <f t="shared" ref="J33" si="3">IF(CelkemObjekty=0,"",F33/CelkemObjekty*100)</f>
        <v/>
      </c>
    </row>
    <row r="34" spans="2:11" x14ac:dyDescent="0.2">
      <c r="B34" s="73"/>
      <c r="C34" s="73"/>
      <c r="D34" s="73"/>
      <c r="E34" s="73"/>
      <c r="F34" s="73"/>
      <c r="G34" s="73"/>
      <c r="H34" s="73"/>
      <c r="I34" s="73"/>
      <c r="J34" s="73"/>
      <c r="K34" s="73"/>
    </row>
    <row r="35" spans="2:11" ht="9.75" customHeight="1" x14ac:dyDescent="0.2">
      <c r="B35" s="73"/>
      <c r="C35" s="73"/>
      <c r="D35" s="73"/>
      <c r="E35" s="73"/>
      <c r="F35" s="73"/>
      <c r="G35" s="73"/>
      <c r="H35" s="73"/>
      <c r="I35" s="73"/>
      <c r="J35" s="73"/>
      <c r="K35" s="73"/>
    </row>
    <row r="36" spans="2:11" ht="7.5" customHeight="1" x14ac:dyDescent="0.2">
      <c r="B36" s="73"/>
      <c r="C36" s="73"/>
      <c r="D36" s="73"/>
      <c r="E36" s="73"/>
      <c r="F36" s="73"/>
      <c r="G36" s="73"/>
      <c r="H36" s="73"/>
      <c r="I36" s="73"/>
      <c r="J36" s="73"/>
      <c r="K36" s="73"/>
    </row>
    <row r="37" spans="2:11" ht="18" x14ac:dyDescent="0.25">
      <c r="B37" s="13" t="s">
        <v>21</v>
      </c>
      <c r="C37" s="45"/>
      <c r="D37" s="45"/>
      <c r="E37" s="45"/>
      <c r="F37" s="45"/>
      <c r="G37" s="45"/>
      <c r="H37" s="45"/>
      <c r="I37" s="45"/>
      <c r="J37" s="45"/>
      <c r="K37" s="73"/>
    </row>
    <row r="38" spans="2:11" x14ac:dyDescent="0.2">
      <c r="K38" s="73"/>
    </row>
    <row r="39" spans="2:11" ht="25.5" x14ac:dyDescent="0.2">
      <c r="B39" s="74" t="s">
        <v>22</v>
      </c>
      <c r="C39" s="75" t="s">
        <v>23</v>
      </c>
      <c r="D39" s="48"/>
      <c r="E39" s="49"/>
      <c r="F39" s="50" t="s">
        <v>18</v>
      </c>
      <c r="G39" s="51" t="str">
        <f>CONCATENATE("Základ DPH ",SazbaDPH1," %")</f>
        <v>Základ DPH 15 %</v>
      </c>
      <c r="H39" s="50" t="str">
        <f>CONCATENATE("Základ DPH ",SazbaDPH2," %")</f>
        <v>Základ DPH 21 %</v>
      </c>
      <c r="I39" s="51" t="s">
        <v>19</v>
      </c>
      <c r="J39" s="50" t="s">
        <v>13</v>
      </c>
    </row>
    <row r="40" spans="2:11" x14ac:dyDescent="0.2">
      <c r="B40" s="76" t="s">
        <v>107</v>
      </c>
      <c r="C40" s="53" t="s">
        <v>108</v>
      </c>
      <c r="D40" s="54"/>
      <c r="E40" s="55"/>
      <c r="F40" s="56">
        <f>G40+H40+I40</f>
        <v>0</v>
      </c>
      <c r="G40" s="57">
        <v>0</v>
      </c>
      <c r="H40" s="58">
        <v>0</v>
      </c>
      <c r="I40" s="65">
        <f t="shared" ref="I40:I42" si="4">(G40*SazbaDPH1)/100+(H40*SazbaDPH2)/100</f>
        <v>0</v>
      </c>
      <c r="J40" s="59" t="str">
        <f t="shared" ref="J40:J42" si="5">IF(CelkemObjekty=0,"",F40/CelkemObjekty*100)</f>
        <v/>
      </c>
    </row>
    <row r="41" spans="2:11" x14ac:dyDescent="0.2">
      <c r="B41" s="77" t="s">
        <v>242</v>
      </c>
      <c r="C41" s="61" t="s">
        <v>243</v>
      </c>
      <c r="D41" s="62"/>
      <c r="E41" s="63"/>
      <c r="F41" s="64">
        <f t="shared" ref="F41:F42" si="6">G41+H41+I41</f>
        <v>0</v>
      </c>
      <c r="G41" s="65">
        <v>0</v>
      </c>
      <c r="H41" s="66">
        <v>0</v>
      </c>
      <c r="I41" s="65">
        <f t="shared" si="4"/>
        <v>0</v>
      </c>
      <c r="J41" s="59" t="str">
        <f t="shared" si="5"/>
        <v/>
      </c>
    </row>
    <row r="42" spans="2:11" x14ac:dyDescent="0.2">
      <c r="B42" s="77" t="s">
        <v>267</v>
      </c>
      <c r="C42" s="61" t="s">
        <v>268</v>
      </c>
      <c r="D42" s="62"/>
      <c r="E42" s="63"/>
      <c r="F42" s="64">
        <f t="shared" si="6"/>
        <v>0</v>
      </c>
      <c r="G42" s="65">
        <v>0</v>
      </c>
      <c r="H42" s="66">
        <v>0</v>
      </c>
      <c r="I42" s="65">
        <f t="shared" si="4"/>
        <v>0</v>
      </c>
      <c r="J42" s="59" t="str">
        <f t="shared" si="5"/>
        <v/>
      </c>
    </row>
    <row r="43" spans="2:11" x14ac:dyDescent="0.2">
      <c r="B43" s="67" t="s">
        <v>20</v>
      </c>
      <c r="C43" s="68"/>
      <c r="D43" s="69"/>
      <c r="E43" s="70"/>
      <c r="F43" s="71">
        <f>SUM(F40:F42)</f>
        <v>0</v>
      </c>
      <c r="G43" s="78">
        <f>SUM(G40:G42)</f>
        <v>0</v>
      </c>
      <c r="H43" s="71">
        <f>SUM(H40:H42)</f>
        <v>0</v>
      </c>
      <c r="I43" s="78">
        <f>SUM(I40:I42)</f>
        <v>0</v>
      </c>
      <c r="J43" s="72" t="str">
        <f t="shared" ref="J43" si="7">IF(CelkemObjekty=0,"",F43/CelkemObjekty*100)</f>
        <v/>
      </c>
    </row>
    <row r="44" spans="2:11" ht="9" customHeight="1" x14ac:dyDescent="0.2"/>
    <row r="45" spans="2:11" ht="6" customHeight="1" x14ac:dyDescent="0.2"/>
    <row r="46" spans="2:11" ht="3" customHeight="1" x14ac:dyDescent="0.2"/>
    <row r="47" spans="2:11" ht="6.75" customHeight="1" x14ac:dyDescent="0.2"/>
    <row r="48" spans="2:11" ht="20.25" customHeight="1" x14ac:dyDescent="0.25">
      <c r="B48" s="13" t="s">
        <v>24</v>
      </c>
      <c r="C48" s="45"/>
      <c r="D48" s="45"/>
      <c r="E48" s="45"/>
      <c r="F48" s="45"/>
      <c r="G48" s="45"/>
      <c r="H48" s="45"/>
      <c r="I48" s="45"/>
      <c r="J48" s="45"/>
    </row>
    <row r="49" spans="2:10" ht="9" customHeight="1" x14ac:dyDescent="0.2"/>
    <row r="50" spans="2:10" x14ac:dyDescent="0.2">
      <c r="B50" s="47" t="s">
        <v>25</v>
      </c>
      <c r="C50" s="48"/>
      <c r="D50" s="48"/>
      <c r="E50" s="50" t="s">
        <v>13</v>
      </c>
      <c r="F50" s="50" t="s">
        <v>26</v>
      </c>
      <c r="G50" s="51" t="s">
        <v>27</v>
      </c>
      <c r="H50" s="50" t="s">
        <v>28</v>
      </c>
      <c r="I50" s="51" t="s">
        <v>29</v>
      </c>
      <c r="J50" s="79" t="s">
        <v>30</v>
      </c>
    </row>
    <row r="51" spans="2:10" x14ac:dyDescent="0.2">
      <c r="B51" s="52" t="s">
        <v>99</v>
      </c>
      <c r="C51" s="53" t="s">
        <v>100</v>
      </c>
      <c r="D51" s="54"/>
      <c r="E51" s="80" t="str">
        <f t="shared" ref="E51:E58" si="8">IF(SUM(SoucetDilu)=0,"",SUM(F51:J51)/SUM(SoucetDilu)*100)</f>
        <v/>
      </c>
      <c r="F51" s="58">
        <v>0</v>
      </c>
      <c r="G51" s="57">
        <v>0</v>
      </c>
      <c r="H51" s="58">
        <v>0</v>
      </c>
      <c r="I51" s="57">
        <v>0</v>
      </c>
      <c r="J51" s="58">
        <v>0</v>
      </c>
    </row>
    <row r="52" spans="2:10" x14ac:dyDescent="0.2">
      <c r="B52" s="60" t="s">
        <v>165</v>
      </c>
      <c r="C52" s="61" t="s">
        <v>166</v>
      </c>
      <c r="D52" s="62"/>
      <c r="E52" s="81" t="str">
        <f t="shared" si="8"/>
        <v/>
      </c>
      <c r="F52" s="66">
        <v>0</v>
      </c>
      <c r="G52" s="65">
        <v>0</v>
      </c>
      <c r="H52" s="66">
        <v>0</v>
      </c>
      <c r="I52" s="65">
        <v>0</v>
      </c>
      <c r="J52" s="66">
        <v>0</v>
      </c>
    </row>
    <row r="53" spans="2:10" x14ac:dyDescent="0.2">
      <c r="B53" s="60" t="s">
        <v>176</v>
      </c>
      <c r="C53" s="61" t="s">
        <v>177</v>
      </c>
      <c r="D53" s="62"/>
      <c r="E53" s="81" t="str">
        <f t="shared" si="8"/>
        <v/>
      </c>
      <c r="F53" s="66">
        <v>0</v>
      </c>
      <c r="G53" s="65">
        <v>0</v>
      </c>
      <c r="H53" s="66">
        <v>0</v>
      </c>
      <c r="I53" s="65">
        <v>0</v>
      </c>
      <c r="J53" s="66">
        <v>0</v>
      </c>
    </row>
    <row r="54" spans="2:10" x14ac:dyDescent="0.2">
      <c r="B54" s="60" t="s">
        <v>182</v>
      </c>
      <c r="C54" s="61" t="s">
        <v>183</v>
      </c>
      <c r="D54" s="62"/>
      <c r="E54" s="81" t="str">
        <f t="shared" si="8"/>
        <v/>
      </c>
      <c r="F54" s="66">
        <v>0</v>
      </c>
      <c r="G54" s="65">
        <v>0</v>
      </c>
      <c r="H54" s="66">
        <v>0</v>
      </c>
      <c r="I54" s="65">
        <v>0</v>
      </c>
      <c r="J54" s="66">
        <v>0</v>
      </c>
    </row>
    <row r="55" spans="2:10" x14ac:dyDescent="0.2">
      <c r="B55" s="60" t="s">
        <v>211</v>
      </c>
      <c r="C55" s="61" t="s">
        <v>212</v>
      </c>
      <c r="D55" s="62"/>
      <c r="E55" s="81" t="str">
        <f t="shared" si="8"/>
        <v/>
      </c>
      <c r="F55" s="66">
        <v>0</v>
      </c>
      <c r="G55" s="65">
        <v>0</v>
      </c>
      <c r="H55" s="66">
        <v>0</v>
      </c>
      <c r="I55" s="65">
        <v>0</v>
      </c>
      <c r="J55" s="66">
        <v>0</v>
      </c>
    </row>
    <row r="56" spans="2:10" x14ac:dyDescent="0.2">
      <c r="B56" s="60" t="s">
        <v>216</v>
      </c>
      <c r="C56" s="61" t="s">
        <v>217</v>
      </c>
      <c r="D56" s="62"/>
      <c r="E56" s="81" t="str">
        <f t="shared" si="8"/>
        <v/>
      </c>
      <c r="F56" s="66">
        <v>0</v>
      </c>
      <c r="G56" s="65">
        <v>0</v>
      </c>
      <c r="H56" s="66">
        <v>0</v>
      </c>
      <c r="I56" s="65">
        <v>0</v>
      </c>
      <c r="J56" s="66">
        <v>0</v>
      </c>
    </row>
    <row r="57" spans="2:10" x14ac:dyDescent="0.2">
      <c r="B57" s="60" t="s">
        <v>225</v>
      </c>
      <c r="C57" s="61" t="s">
        <v>226</v>
      </c>
      <c r="D57" s="62"/>
      <c r="E57" s="81" t="str">
        <f t="shared" si="8"/>
        <v/>
      </c>
      <c r="F57" s="66">
        <v>0</v>
      </c>
      <c r="G57" s="65">
        <v>0</v>
      </c>
      <c r="H57" s="66">
        <v>0</v>
      </c>
      <c r="I57" s="65">
        <v>0</v>
      </c>
      <c r="J57" s="66">
        <v>0</v>
      </c>
    </row>
    <row r="58" spans="2:10" x14ac:dyDescent="0.2">
      <c r="B58" s="67" t="s">
        <v>20</v>
      </c>
      <c r="C58" s="68"/>
      <c r="D58" s="69"/>
      <c r="E58" s="82" t="str">
        <f t="shared" si="8"/>
        <v/>
      </c>
      <c r="F58" s="71">
        <f>SUM(F51:F57)</f>
        <v>0</v>
      </c>
      <c r="G58" s="78">
        <f>SUM(G51:G57)</f>
        <v>0</v>
      </c>
      <c r="H58" s="71">
        <f>SUM(H51:H57)</f>
        <v>0</v>
      </c>
      <c r="I58" s="78">
        <f>SUM(I51:I57)</f>
        <v>0</v>
      </c>
      <c r="J58" s="71">
        <f>SUM(J51:J57)</f>
        <v>0</v>
      </c>
    </row>
    <row r="60" spans="2:10" ht="2.25" customHeight="1" x14ac:dyDescent="0.2"/>
    <row r="61" spans="2:10" ht="1.5" customHeight="1" x14ac:dyDescent="0.2"/>
    <row r="62" spans="2:10" ht="0.75" customHeight="1" x14ac:dyDescent="0.2"/>
    <row r="63" spans="2:10" ht="0.75" customHeight="1" x14ac:dyDescent="0.2"/>
    <row r="64" spans="2:10" ht="0.75" customHeight="1" x14ac:dyDescent="0.2"/>
    <row r="65" spans="2:10" ht="18" x14ac:dyDescent="0.25">
      <c r="B65" s="13" t="s">
        <v>31</v>
      </c>
      <c r="C65" s="45"/>
      <c r="D65" s="45"/>
      <c r="E65" s="45"/>
      <c r="F65" s="45"/>
      <c r="G65" s="45"/>
      <c r="H65" s="45"/>
      <c r="I65" s="45"/>
      <c r="J65" s="45"/>
    </row>
    <row r="67" spans="2:10" x14ac:dyDescent="0.2">
      <c r="B67" s="47" t="s">
        <v>32</v>
      </c>
      <c r="C67" s="48"/>
      <c r="D67" s="48"/>
      <c r="E67" s="83"/>
      <c r="F67" s="84"/>
      <c r="G67" s="51"/>
      <c r="H67" s="50" t="s">
        <v>18</v>
      </c>
      <c r="I67" s="1"/>
      <c r="J67" s="1"/>
    </row>
    <row r="68" spans="2:10" x14ac:dyDescent="0.2">
      <c r="B68" s="52" t="s">
        <v>233</v>
      </c>
      <c r="C68" s="53"/>
      <c r="D68" s="54"/>
      <c r="E68" s="85"/>
      <c r="F68" s="86"/>
      <c r="G68" s="57"/>
      <c r="H68" s="58">
        <v>0</v>
      </c>
      <c r="I68" s="1"/>
      <c r="J68" s="1"/>
    </row>
    <row r="69" spans="2:10" x14ac:dyDescent="0.2">
      <c r="B69" s="60" t="s">
        <v>234</v>
      </c>
      <c r="C69" s="61"/>
      <c r="D69" s="62"/>
      <c r="E69" s="87"/>
      <c r="F69" s="88"/>
      <c r="G69" s="65"/>
      <c r="H69" s="66">
        <v>0</v>
      </c>
      <c r="I69" s="1"/>
      <c r="J69" s="1"/>
    </row>
    <row r="70" spans="2:10" x14ac:dyDescent="0.2">
      <c r="B70" s="60" t="s">
        <v>235</v>
      </c>
      <c r="C70" s="61"/>
      <c r="D70" s="62"/>
      <c r="E70" s="87"/>
      <c r="F70" s="88"/>
      <c r="G70" s="65"/>
      <c r="H70" s="66">
        <v>0</v>
      </c>
      <c r="I70" s="1"/>
      <c r="J70" s="1"/>
    </row>
    <row r="71" spans="2:10" x14ac:dyDescent="0.2">
      <c r="B71" s="60" t="s">
        <v>236</v>
      </c>
      <c r="C71" s="61"/>
      <c r="D71" s="62"/>
      <c r="E71" s="87"/>
      <c r="F71" s="88"/>
      <c r="G71" s="65"/>
      <c r="H71" s="66">
        <v>0</v>
      </c>
      <c r="I71" s="1"/>
      <c r="J71" s="1"/>
    </row>
    <row r="72" spans="2:10" x14ac:dyDescent="0.2">
      <c r="B72" s="60" t="s">
        <v>237</v>
      </c>
      <c r="C72" s="61"/>
      <c r="D72" s="62"/>
      <c r="E72" s="87"/>
      <c r="F72" s="88"/>
      <c r="G72" s="65"/>
      <c r="H72" s="66">
        <v>0</v>
      </c>
      <c r="I72" s="1"/>
      <c r="J72" s="1"/>
    </row>
    <row r="73" spans="2:10" x14ac:dyDescent="0.2">
      <c r="B73" s="60" t="s">
        <v>238</v>
      </c>
      <c r="C73" s="61"/>
      <c r="D73" s="62"/>
      <c r="E73" s="87"/>
      <c r="F73" s="88"/>
      <c r="G73" s="65"/>
      <c r="H73" s="66">
        <v>0</v>
      </c>
      <c r="I73" s="1"/>
      <c r="J73" s="1"/>
    </row>
    <row r="74" spans="2:10" x14ac:dyDescent="0.2">
      <c r="B74" s="60" t="s">
        <v>239</v>
      </c>
      <c r="C74" s="61"/>
      <c r="D74" s="62"/>
      <c r="E74" s="87"/>
      <c r="F74" s="88"/>
      <c r="G74" s="65"/>
      <c r="H74" s="66">
        <v>0</v>
      </c>
      <c r="I74" s="1"/>
      <c r="J74" s="1"/>
    </row>
    <row r="75" spans="2:10" x14ac:dyDescent="0.2">
      <c r="B75" s="60" t="s">
        <v>240</v>
      </c>
      <c r="C75" s="61"/>
      <c r="D75" s="62"/>
      <c r="E75" s="87"/>
      <c r="F75" s="88"/>
      <c r="G75" s="65"/>
      <c r="H75" s="66">
        <v>0</v>
      </c>
      <c r="I75" s="1"/>
      <c r="J75" s="1"/>
    </row>
    <row r="76" spans="2:10" x14ac:dyDescent="0.2">
      <c r="B76" s="67" t="s">
        <v>20</v>
      </c>
      <c r="C76" s="68"/>
      <c r="D76" s="69"/>
      <c r="E76" s="89"/>
      <c r="F76" s="90"/>
      <c r="G76" s="78"/>
      <c r="H76" s="71">
        <f>SUM(H68:H75)</f>
        <v>0</v>
      </c>
      <c r="I76" s="1"/>
      <c r="J76" s="1"/>
    </row>
    <row r="77" spans="2:10" x14ac:dyDescent="0.2">
      <c r="I77" s="1"/>
      <c r="J77" s="1"/>
    </row>
  </sheetData>
  <sortState ref="B831:K837">
    <sortCondition ref="B831"/>
  </sortState>
  <mergeCells count="5">
    <mergeCell ref="I19:J19"/>
    <mergeCell ref="I20:J20"/>
    <mergeCell ref="I21:J21"/>
    <mergeCell ref="I22:J22"/>
    <mergeCell ref="I23:J23"/>
  </mergeCells>
  <pageMargins left="0.39370078740157483" right="0.19685039370078741" top="0.39370078740157483" bottom="0.39370078740157483" header="0" footer="0.19685039370078741"/>
  <pageSetup paperSize="9" scale="99" fitToHeight="999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/>
  <dimension ref="A1:CB133"/>
  <sheetViews>
    <sheetView showGridLines="0" showZeros="0" zoomScaleNormal="100" zoomScaleSheetLayoutView="100" workbookViewId="0">
      <selection activeCell="J1" sqref="J1:J65536 K1:K65536"/>
    </sheetView>
  </sheetViews>
  <sheetFormatPr defaultRowHeight="12.75" x14ac:dyDescent="0.2"/>
  <cols>
    <col min="1" max="1" width="4.42578125" style="230" customWidth="1"/>
    <col min="2" max="2" width="11.5703125" style="230" customWidth="1"/>
    <col min="3" max="3" width="40.42578125" style="230" customWidth="1"/>
    <col min="4" max="4" width="5.5703125" style="230" customWidth="1"/>
    <col min="5" max="5" width="8.5703125" style="240" customWidth="1"/>
    <col min="6" max="6" width="9.85546875" style="230" customWidth="1"/>
    <col min="7" max="7" width="13.85546875" style="230" customWidth="1"/>
    <col min="8" max="8" width="11.7109375" style="230" hidden="1" customWidth="1"/>
    <col min="9" max="9" width="11.5703125" style="230" hidden="1" customWidth="1"/>
    <col min="10" max="10" width="11" style="230" hidden="1" customWidth="1"/>
    <col min="11" max="11" width="10.42578125" style="230" hidden="1" customWidth="1"/>
    <col min="12" max="12" width="75.42578125" style="230" customWidth="1"/>
    <col min="13" max="13" width="45.28515625" style="230" customWidth="1"/>
    <col min="14" max="16384" width="9.140625" style="230"/>
  </cols>
  <sheetData>
    <row r="1" spans="1:80" ht="15.75" x14ac:dyDescent="0.25">
      <c r="A1" s="327" t="s">
        <v>103</v>
      </c>
      <c r="B1" s="327"/>
      <c r="C1" s="327"/>
      <c r="D1" s="327"/>
      <c r="E1" s="327"/>
      <c r="F1" s="327"/>
      <c r="G1" s="327"/>
    </row>
    <row r="2" spans="1:80" ht="14.25" customHeight="1" thickBot="1" x14ac:dyDescent="0.25">
      <c r="B2" s="231"/>
      <c r="C2" s="232"/>
      <c r="D2" s="232"/>
      <c r="E2" s="233"/>
      <c r="F2" s="232"/>
      <c r="G2" s="232"/>
    </row>
    <row r="3" spans="1:80" ht="13.5" thickTop="1" x14ac:dyDescent="0.2">
      <c r="A3" s="315" t="s">
        <v>2</v>
      </c>
      <c r="B3" s="316"/>
      <c r="C3" s="184" t="s">
        <v>106</v>
      </c>
      <c r="D3" s="234"/>
      <c r="E3" s="235" t="s">
        <v>86</v>
      </c>
      <c r="F3" s="236" t="str">
        <f>'SO 03  Rek'!H1</f>
        <v/>
      </c>
      <c r="G3" s="237"/>
    </row>
    <row r="4" spans="1:80" ht="13.5" thickBot="1" x14ac:dyDescent="0.25">
      <c r="A4" s="328" t="s">
        <v>77</v>
      </c>
      <c r="B4" s="318"/>
      <c r="C4" s="190" t="s">
        <v>269</v>
      </c>
      <c r="D4" s="238"/>
      <c r="E4" s="329">
        <f>'SO 03  Rek'!G2</f>
        <v>0</v>
      </c>
      <c r="F4" s="330"/>
      <c r="G4" s="331"/>
    </row>
    <row r="5" spans="1:80" ht="13.5" thickTop="1" x14ac:dyDescent="0.2">
      <c r="A5" s="239"/>
      <c r="G5" s="241"/>
    </row>
    <row r="6" spans="1:80" ht="27" customHeight="1" x14ac:dyDescent="0.2">
      <c r="A6" s="242" t="s">
        <v>87</v>
      </c>
      <c r="B6" s="243" t="s">
        <v>88</v>
      </c>
      <c r="C6" s="243" t="s">
        <v>89</v>
      </c>
      <c r="D6" s="243" t="s">
        <v>90</v>
      </c>
      <c r="E6" s="244" t="s">
        <v>91</v>
      </c>
      <c r="F6" s="243" t="s">
        <v>92</v>
      </c>
      <c r="G6" s="245" t="s">
        <v>93</v>
      </c>
      <c r="H6" s="246" t="s">
        <v>94</v>
      </c>
      <c r="I6" s="246" t="s">
        <v>95</v>
      </c>
      <c r="J6" s="246" t="s">
        <v>96</v>
      </c>
      <c r="K6" s="246" t="s">
        <v>97</v>
      </c>
    </row>
    <row r="7" spans="1:80" x14ac:dyDescent="0.2">
      <c r="A7" s="247" t="s">
        <v>98</v>
      </c>
      <c r="B7" s="248" t="s">
        <v>99</v>
      </c>
      <c r="C7" s="249" t="s">
        <v>100</v>
      </c>
      <c r="D7" s="250"/>
      <c r="E7" s="251"/>
      <c r="F7" s="251"/>
      <c r="G7" s="252"/>
      <c r="H7" s="253"/>
      <c r="I7" s="254"/>
      <c r="J7" s="255"/>
      <c r="K7" s="256"/>
      <c r="O7" s="257">
        <v>1</v>
      </c>
    </row>
    <row r="8" spans="1:80" x14ac:dyDescent="0.2">
      <c r="A8" s="258">
        <v>1</v>
      </c>
      <c r="B8" s="259" t="s">
        <v>270</v>
      </c>
      <c r="C8" s="260" t="s">
        <v>271</v>
      </c>
      <c r="D8" s="261" t="s">
        <v>114</v>
      </c>
      <c r="E8" s="262">
        <v>318.2</v>
      </c>
      <c r="F8" s="262">
        <v>0</v>
      </c>
      <c r="G8" s="263">
        <f>E8*F8</f>
        <v>0</v>
      </c>
      <c r="H8" s="264">
        <v>0</v>
      </c>
      <c r="I8" s="265">
        <f>E8*H8</f>
        <v>0</v>
      </c>
      <c r="J8" s="264">
        <v>-0.13</v>
      </c>
      <c r="K8" s="265">
        <f>E8*J8</f>
        <v>-41.366</v>
      </c>
      <c r="O8" s="257">
        <v>2</v>
      </c>
      <c r="AA8" s="230">
        <v>1</v>
      </c>
      <c r="AB8" s="230">
        <v>1</v>
      </c>
      <c r="AC8" s="230">
        <v>1</v>
      </c>
      <c r="AZ8" s="230">
        <v>1</v>
      </c>
      <c r="BA8" s="230">
        <f>IF(AZ8=1,G8,0)</f>
        <v>0</v>
      </c>
      <c r="BB8" s="230">
        <f>IF(AZ8=2,G8,0)</f>
        <v>0</v>
      </c>
      <c r="BC8" s="230">
        <f>IF(AZ8=3,G8,0)</f>
        <v>0</v>
      </c>
      <c r="BD8" s="230">
        <f>IF(AZ8=4,G8,0)</f>
        <v>0</v>
      </c>
      <c r="BE8" s="230">
        <f>IF(AZ8=5,G8,0)</f>
        <v>0</v>
      </c>
      <c r="CA8" s="257">
        <v>1</v>
      </c>
      <c r="CB8" s="257">
        <v>1</v>
      </c>
    </row>
    <row r="9" spans="1:80" x14ac:dyDescent="0.2">
      <c r="A9" s="266"/>
      <c r="B9" s="269"/>
      <c r="C9" s="324" t="s">
        <v>272</v>
      </c>
      <c r="D9" s="325"/>
      <c r="E9" s="270">
        <v>318.2</v>
      </c>
      <c r="F9" s="271"/>
      <c r="G9" s="272"/>
      <c r="H9" s="273"/>
      <c r="I9" s="267"/>
      <c r="J9" s="274"/>
      <c r="K9" s="267"/>
      <c r="M9" s="268" t="s">
        <v>272</v>
      </c>
      <c r="O9" s="257"/>
    </row>
    <row r="10" spans="1:80" x14ac:dyDescent="0.2">
      <c r="A10" s="258">
        <v>2</v>
      </c>
      <c r="B10" s="259" t="s">
        <v>273</v>
      </c>
      <c r="C10" s="260" t="s">
        <v>274</v>
      </c>
      <c r="D10" s="261" t="s">
        <v>114</v>
      </c>
      <c r="E10" s="262">
        <v>8.6</v>
      </c>
      <c r="F10" s="262">
        <v>0</v>
      </c>
      <c r="G10" s="263">
        <f>E10*F10</f>
        <v>0</v>
      </c>
      <c r="H10" s="264">
        <v>0</v>
      </c>
      <c r="I10" s="265">
        <f>E10*H10</f>
        <v>0</v>
      </c>
      <c r="J10" s="264">
        <v>-0.22</v>
      </c>
      <c r="K10" s="265">
        <f>E10*J10</f>
        <v>-1.8919999999999999</v>
      </c>
      <c r="O10" s="257">
        <v>2</v>
      </c>
      <c r="AA10" s="230">
        <v>1</v>
      </c>
      <c r="AB10" s="230">
        <v>1</v>
      </c>
      <c r="AC10" s="230">
        <v>1</v>
      </c>
      <c r="AZ10" s="230">
        <v>1</v>
      </c>
      <c r="BA10" s="230">
        <f>IF(AZ10=1,G10,0)</f>
        <v>0</v>
      </c>
      <c r="BB10" s="230">
        <f>IF(AZ10=2,G10,0)</f>
        <v>0</v>
      </c>
      <c r="BC10" s="230">
        <f>IF(AZ10=3,G10,0)</f>
        <v>0</v>
      </c>
      <c r="BD10" s="230">
        <f>IF(AZ10=4,G10,0)</f>
        <v>0</v>
      </c>
      <c r="BE10" s="230">
        <f>IF(AZ10=5,G10,0)</f>
        <v>0</v>
      </c>
      <c r="CA10" s="257">
        <v>1</v>
      </c>
      <c r="CB10" s="257">
        <v>1</v>
      </c>
    </row>
    <row r="11" spans="1:80" x14ac:dyDescent="0.2">
      <c r="A11" s="266"/>
      <c r="B11" s="269"/>
      <c r="C11" s="324" t="s">
        <v>275</v>
      </c>
      <c r="D11" s="325"/>
      <c r="E11" s="270">
        <v>8.6</v>
      </c>
      <c r="F11" s="271"/>
      <c r="G11" s="272"/>
      <c r="H11" s="273"/>
      <c r="I11" s="267"/>
      <c r="J11" s="274"/>
      <c r="K11" s="267"/>
      <c r="M11" s="268" t="s">
        <v>275</v>
      </c>
      <c r="O11" s="257"/>
    </row>
    <row r="12" spans="1:80" x14ac:dyDescent="0.2">
      <c r="A12" s="258">
        <v>3</v>
      </c>
      <c r="B12" s="259" t="s">
        <v>130</v>
      </c>
      <c r="C12" s="260" t="s">
        <v>131</v>
      </c>
      <c r="D12" s="261" t="s">
        <v>114</v>
      </c>
      <c r="E12" s="262">
        <v>8.6</v>
      </c>
      <c r="F12" s="262">
        <v>0</v>
      </c>
      <c r="G12" s="263">
        <f>E12*F12</f>
        <v>0</v>
      </c>
      <c r="H12" s="264">
        <v>0</v>
      </c>
      <c r="I12" s="265">
        <f>E12*H12</f>
        <v>0</v>
      </c>
      <c r="J12" s="264">
        <v>0</v>
      </c>
      <c r="K12" s="265">
        <f>E12*J12</f>
        <v>0</v>
      </c>
      <c r="O12" s="257">
        <v>2</v>
      </c>
      <c r="AA12" s="230">
        <v>1</v>
      </c>
      <c r="AB12" s="230">
        <v>1</v>
      </c>
      <c r="AC12" s="230">
        <v>1</v>
      </c>
      <c r="AZ12" s="230">
        <v>1</v>
      </c>
      <c r="BA12" s="230">
        <f>IF(AZ12=1,G12,0)</f>
        <v>0</v>
      </c>
      <c r="BB12" s="230">
        <f>IF(AZ12=2,G12,0)</f>
        <v>0</v>
      </c>
      <c r="BC12" s="230">
        <f>IF(AZ12=3,G12,0)</f>
        <v>0</v>
      </c>
      <c r="BD12" s="230">
        <f>IF(AZ12=4,G12,0)</f>
        <v>0</v>
      </c>
      <c r="BE12" s="230">
        <f>IF(AZ12=5,G12,0)</f>
        <v>0</v>
      </c>
      <c r="CA12" s="257">
        <v>1</v>
      </c>
      <c r="CB12" s="257">
        <v>1</v>
      </c>
    </row>
    <row r="13" spans="1:80" x14ac:dyDescent="0.2">
      <c r="A13" s="258">
        <v>4</v>
      </c>
      <c r="B13" s="259" t="s">
        <v>276</v>
      </c>
      <c r="C13" s="260" t="s">
        <v>277</v>
      </c>
      <c r="D13" s="261" t="s">
        <v>137</v>
      </c>
      <c r="E13" s="262">
        <v>127.28</v>
      </c>
      <c r="F13" s="262">
        <v>0</v>
      </c>
      <c r="G13" s="263">
        <f>E13*F13</f>
        <v>0</v>
      </c>
      <c r="H13" s="264">
        <v>0</v>
      </c>
      <c r="I13" s="265">
        <f>E13*H13</f>
        <v>0</v>
      </c>
      <c r="J13" s="264">
        <v>0</v>
      </c>
      <c r="K13" s="265">
        <f>E13*J13</f>
        <v>0</v>
      </c>
      <c r="O13" s="257">
        <v>2</v>
      </c>
      <c r="AA13" s="230">
        <v>1</v>
      </c>
      <c r="AB13" s="230">
        <v>1</v>
      </c>
      <c r="AC13" s="230">
        <v>1</v>
      </c>
      <c r="AZ13" s="230">
        <v>1</v>
      </c>
      <c r="BA13" s="230">
        <f>IF(AZ13=1,G13,0)</f>
        <v>0</v>
      </c>
      <c r="BB13" s="230">
        <f>IF(AZ13=2,G13,0)</f>
        <v>0</v>
      </c>
      <c r="BC13" s="230">
        <f>IF(AZ13=3,G13,0)</f>
        <v>0</v>
      </c>
      <c r="BD13" s="230">
        <f>IF(AZ13=4,G13,0)</f>
        <v>0</v>
      </c>
      <c r="BE13" s="230">
        <f>IF(AZ13=5,G13,0)</f>
        <v>0</v>
      </c>
      <c r="CA13" s="257">
        <v>1</v>
      </c>
      <c r="CB13" s="257">
        <v>1</v>
      </c>
    </row>
    <row r="14" spans="1:80" x14ac:dyDescent="0.2">
      <c r="A14" s="266"/>
      <c r="B14" s="269"/>
      <c r="C14" s="324" t="s">
        <v>278</v>
      </c>
      <c r="D14" s="325"/>
      <c r="E14" s="270">
        <v>127.28</v>
      </c>
      <c r="F14" s="271"/>
      <c r="G14" s="272"/>
      <c r="H14" s="273"/>
      <c r="I14" s="267"/>
      <c r="J14" s="274"/>
      <c r="K14" s="267"/>
      <c r="M14" s="268" t="s">
        <v>278</v>
      </c>
      <c r="O14" s="257"/>
    </row>
    <row r="15" spans="1:80" x14ac:dyDescent="0.2">
      <c r="A15" s="258">
        <v>5</v>
      </c>
      <c r="B15" s="259" t="s">
        <v>141</v>
      </c>
      <c r="C15" s="260" t="s">
        <v>142</v>
      </c>
      <c r="D15" s="261" t="s">
        <v>137</v>
      </c>
      <c r="E15" s="262">
        <v>127.3</v>
      </c>
      <c r="F15" s="262">
        <v>0</v>
      </c>
      <c r="G15" s="263">
        <f>E15*F15</f>
        <v>0</v>
      </c>
      <c r="H15" s="264">
        <v>0</v>
      </c>
      <c r="I15" s="265">
        <f>E15*H15</f>
        <v>0</v>
      </c>
      <c r="J15" s="264">
        <v>0</v>
      </c>
      <c r="K15" s="265">
        <f>E15*J15</f>
        <v>0</v>
      </c>
      <c r="O15" s="257">
        <v>2</v>
      </c>
      <c r="AA15" s="230">
        <v>1</v>
      </c>
      <c r="AB15" s="230">
        <v>1</v>
      </c>
      <c r="AC15" s="230">
        <v>1</v>
      </c>
      <c r="AZ15" s="230">
        <v>1</v>
      </c>
      <c r="BA15" s="230">
        <f>IF(AZ15=1,G15,0)</f>
        <v>0</v>
      </c>
      <c r="BB15" s="230">
        <f>IF(AZ15=2,G15,0)</f>
        <v>0</v>
      </c>
      <c r="BC15" s="230">
        <f>IF(AZ15=3,G15,0)</f>
        <v>0</v>
      </c>
      <c r="BD15" s="230">
        <f>IF(AZ15=4,G15,0)</f>
        <v>0</v>
      </c>
      <c r="BE15" s="230">
        <f>IF(AZ15=5,G15,0)</f>
        <v>0</v>
      </c>
      <c r="CA15" s="257">
        <v>1</v>
      </c>
      <c r="CB15" s="257">
        <v>1</v>
      </c>
    </row>
    <row r="16" spans="1:80" x14ac:dyDescent="0.2">
      <c r="A16" s="258">
        <v>6</v>
      </c>
      <c r="B16" s="259" t="s">
        <v>143</v>
      </c>
      <c r="C16" s="260" t="s">
        <v>144</v>
      </c>
      <c r="D16" s="261" t="s">
        <v>137</v>
      </c>
      <c r="E16" s="262">
        <v>127.3</v>
      </c>
      <c r="F16" s="262">
        <v>0</v>
      </c>
      <c r="G16" s="263">
        <f>E16*F16</f>
        <v>0</v>
      </c>
      <c r="H16" s="264">
        <v>0</v>
      </c>
      <c r="I16" s="265">
        <f>E16*H16</f>
        <v>0</v>
      </c>
      <c r="J16" s="264">
        <v>0</v>
      </c>
      <c r="K16" s="265">
        <f>E16*J16</f>
        <v>0</v>
      </c>
      <c r="O16" s="257">
        <v>2</v>
      </c>
      <c r="AA16" s="230">
        <v>1</v>
      </c>
      <c r="AB16" s="230">
        <v>1</v>
      </c>
      <c r="AC16" s="230">
        <v>1</v>
      </c>
      <c r="AZ16" s="230">
        <v>1</v>
      </c>
      <c r="BA16" s="230">
        <f>IF(AZ16=1,G16,0)</f>
        <v>0</v>
      </c>
      <c r="BB16" s="230">
        <f>IF(AZ16=2,G16,0)</f>
        <v>0</v>
      </c>
      <c r="BC16" s="230">
        <f>IF(AZ16=3,G16,0)</f>
        <v>0</v>
      </c>
      <c r="BD16" s="230">
        <f>IF(AZ16=4,G16,0)</f>
        <v>0</v>
      </c>
      <c r="BE16" s="230">
        <f>IF(AZ16=5,G16,0)</f>
        <v>0</v>
      </c>
      <c r="CA16" s="257">
        <v>1</v>
      </c>
      <c r="CB16" s="257">
        <v>1</v>
      </c>
    </row>
    <row r="17" spans="1:80" x14ac:dyDescent="0.2">
      <c r="A17" s="258">
        <v>7</v>
      </c>
      <c r="B17" s="259" t="s">
        <v>279</v>
      </c>
      <c r="C17" s="260" t="s">
        <v>280</v>
      </c>
      <c r="D17" s="261" t="s">
        <v>114</v>
      </c>
      <c r="E17" s="262">
        <v>318.2</v>
      </c>
      <c r="F17" s="262">
        <v>0</v>
      </c>
      <c r="G17" s="263">
        <f>E17*F17</f>
        <v>0</v>
      </c>
      <c r="H17" s="264">
        <v>0</v>
      </c>
      <c r="I17" s="265">
        <f>E17*H17</f>
        <v>0</v>
      </c>
      <c r="J17" s="264">
        <v>0</v>
      </c>
      <c r="K17" s="265">
        <f>E17*J17</f>
        <v>0</v>
      </c>
      <c r="O17" s="257">
        <v>2</v>
      </c>
      <c r="AA17" s="230">
        <v>1</v>
      </c>
      <c r="AB17" s="230">
        <v>1</v>
      </c>
      <c r="AC17" s="230">
        <v>1</v>
      </c>
      <c r="AZ17" s="230">
        <v>1</v>
      </c>
      <c r="BA17" s="230">
        <f>IF(AZ17=1,G17,0)</f>
        <v>0</v>
      </c>
      <c r="BB17" s="230">
        <f>IF(AZ17=2,G17,0)</f>
        <v>0</v>
      </c>
      <c r="BC17" s="230">
        <f>IF(AZ17=3,G17,0)</f>
        <v>0</v>
      </c>
      <c r="BD17" s="230">
        <f>IF(AZ17=4,G17,0)</f>
        <v>0</v>
      </c>
      <c r="BE17" s="230">
        <f>IF(AZ17=5,G17,0)</f>
        <v>0</v>
      </c>
      <c r="CA17" s="257">
        <v>1</v>
      </c>
      <c r="CB17" s="257">
        <v>1</v>
      </c>
    </row>
    <row r="18" spans="1:80" x14ac:dyDescent="0.2">
      <c r="A18" s="266"/>
      <c r="B18" s="269"/>
      <c r="C18" s="324" t="s">
        <v>272</v>
      </c>
      <c r="D18" s="325"/>
      <c r="E18" s="270">
        <v>318.2</v>
      </c>
      <c r="F18" s="271"/>
      <c r="G18" s="272"/>
      <c r="H18" s="273"/>
      <c r="I18" s="267"/>
      <c r="J18" s="274"/>
      <c r="K18" s="267"/>
      <c r="M18" s="268" t="s">
        <v>272</v>
      </c>
      <c r="O18" s="257"/>
    </row>
    <row r="19" spans="1:80" x14ac:dyDescent="0.2">
      <c r="A19" s="258">
        <v>8</v>
      </c>
      <c r="B19" s="259" t="s">
        <v>161</v>
      </c>
      <c r="C19" s="260" t="s">
        <v>162</v>
      </c>
      <c r="D19" s="261" t="s">
        <v>163</v>
      </c>
      <c r="E19" s="262">
        <v>229.14</v>
      </c>
      <c r="F19" s="262">
        <v>0</v>
      </c>
      <c r="G19" s="263">
        <f>E19*F19</f>
        <v>0</v>
      </c>
      <c r="H19" s="264">
        <v>0</v>
      </c>
      <c r="I19" s="265">
        <f>E19*H19</f>
        <v>0</v>
      </c>
      <c r="J19" s="264">
        <v>0</v>
      </c>
      <c r="K19" s="265">
        <f>E19*J19</f>
        <v>0</v>
      </c>
      <c r="O19" s="257">
        <v>2</v>
      </c>
      <c r="AA19" s="230">
        <v>1</v>
      </c>
      <c r="AB19" s="230">
        <v>3</v>
      </c>
      <c r="AC19" s="230">
        <v>3</v>
      </c>
      <c r="AZ19" s="230">
        <v>1</v>
      </c>
      <c r="BA19" s="230">
        <f>IF(AZ19=1,G19,0)</f>
        <v>0</v>
      </c>
      <c r="BB19" s="230">
        <f>IF(AZ19=2,G19,0)</f>
        <v>0</v>
      </c>
      <c r="BC19" s="230">
        <f>IF(AZ19=3,G19,0)</f>
        <v>0</v>
      </c>
      <c r="BD19" s="230">
        <f>IF(AZ19=4,G19,0)</f>
        <v>0</v>
      </c>
      <c r="BE19" s="230">
        <f>IF(AZ19=5,G19,0)</f>
        <v>0</v>
      </c>
      <c r="CA19" s="257">
        <v>1</v>
      </c>
      <c r="CB19" s="257">
        <v>3</v>
      </c>
    </row>
    <row r="20" spans="1:80" x14ac:dyDescent="0.2">
      <c r="A20" s="266"/>
      <c r="B20" s="269"/>
      <c r="C20" s="324" t="s">
        <v>281</v>
      </c>
      <c r="D20" s="325"/>
      <c r="E20" s="270">
        <v>229.14</v>
      </c>
      <c r="F20" s="271"/>
      <c r="G20" s="272"/>
      <c r="H20" s="273"/>
      <c r="I20" s="267"/>
      <c r="J20" s="274"/>
      <c r="K20" s="267"/>
      <c r="M20" s="268" t="s">
        <v>281</v>
      </c>
      <c r="O20" s="257"/>
    </row>
    <row r="21" spans="1:80" x14ac:dyDescent="0.2">
      <c r="A21" s="275"/>
      <c r="B21" s="276" t="s">
        <v>101</v>
      </c>
      <c r="C21" s="277" t="s">
        <v>111</v>
      </c>
      <c r="D21" s="278"/>
      <c r="E21" s="279"/>
      <c r="F21" s="280"/>
      <c r="G21" s="281">
        <f>SUM(G7:G20)</f>
        <v>0</v>
      </c>
      <c r="H21" s="282"/>
      <c r="I21" s="283">
        <f>SUM(I7:I20)</f>
        <v>0</v>
      </c>
      <c r="J21" s="282"/>
      <c r="K21" s="283">
        <f>SUM(K7:K20)</f>
        <v>-43.258000000000003</v>
      </c>
      <c r="O21" s="257">
        <v>4</v>
      </c>
      <c r="BA21" s="284">
        <f>SUM(BA7:BA20)</f>
        <v>0</v>
      </c>
      <c r="BB21" s="284">
        <f>SUM(BB7:BB20)</f>
        <v>0</v>
      </c>
      <c r="BC21" s="284">
        <f>SUM(BC7:BC20)</f>
        <v>0</v>
      </c>
      <c r="BD21" s="284">
        <f>SUM(BD7:BD20)</f>
        <v>0</v>
      </c>
      <c r="BE21" s="284">
        <f>SUM(BE7:BE20)</f>
        <v>0</v>
      </c>
    </row>
    <row r="22" spans="1:80" x14ac:dyDescent="0.2">
      <c r="A22" s="247" t="s">
        <v>98</v>
      </c>
      <c r="B22" s="248" t="s">
        <v>165</v>
      </c>
      <c r="C22" s="249" t="s">
        <v>166</v>
      </c>
      <c r="D22" s="250"/>
      <c r="E22" s="251"/>
      <c r="F22" s="251"/>
      <c r="G22" s="252"/>
      <c r="H22" s="253"/>
      <c r="I22" s="254"/>
      <c r="J22" s="255"/>
      <c r="K22" s="256"/>
      <c r="O22" s="257">
        <v>1</v>
      </c>
    </row>
    <row r="23" spans="1:80" x14ac:dyDescent="0.2">
      <c r="A23" s="258">
        <v>9</v>
      </c>
      <c r="B23" s="259" t="s">
        <v>282</v>
      </c>
      <c r="C23" s="260" t="s">
        <v>283</v>
      </c>
      <c r="D23" s="261" t="s">
        <v>114</v>
      </c>
      <c r="E23" s="262">
        <v>318.2</v>
      </c>
      <c r="F23" s="262">
        <v>0</v>
      </c>
      <c r="G23" s="263">
        <f>E23*F23</f>
        <v>0</v>
      </c>
      <c r="H23" s="264">
        <v>0.40481</v>
      </c>
      <c r="I23" s="265">
        <f>E23*H23</f>
        <v>128.810542</v>
      </c>
      <c r="J23" s="264">
        <v>0</v>
      </c>
      <c r="K23" s="265">
        <f>E23*J23</f>
        <v>0</v>
      </c>
      <c r="O23" s="257">
        <v>2</v>
      </c>
      <c r="AA23" s="230">
        <v>1</v>
      </c>
      <c r="AB23" s="230">
        <v>1</v>
      </c>
      <c r="AC23" s="230">
        <v>1</v>
      </c>
      <c r="AZ23" s="230">
        <v>1</v>
      </c>
      <c r="BA23" s="230">
        <f>IF(AZ23=1,G23,0)</f>
        <v>0</v>
      </c>
      <c r="BB23" s="230">
        <f>IF(AZ23=2,G23,0)</f>
        <v>0</v>
      </c>
      <c r="BC23" s="230">
        <f>IF(AZ23=3,G23,0)</f>
        <v>0</v>
      </c>
      <c r="BD23" s="230">
        <f>IF(AZ23=4,G23,0)</f>
        <v>0</v>
      </c>
      <c r="BE23" s="230">
        <f>IF(AZ23=5,G23,0)</f>
        <v>0</v>
      </c>
      <c r="CA23" s="257">
        <v>1</v>
      </c>
      <c r="CB23" s="257">
        <v>1</v>
      </c>
    </row>
    <row r="24" spans="1:80" x14ac:dyDescent="0.2">
      <c r="A24" s="266"/>
      <c r="B24" s="269"/>
      <c r="C24" s="324" t="s">
        <v>272</v>
      </c>
      <c r="D24" s="325"/>
      <c r="E24" s="270">
        <v>318.2</v>
      </c>
      <c r="F24" s="271"/>
      <c r="G24" s="272"/>
      <c r="H24" s="273"/>
      <c r="I24" s="267"/>
      <c r="J24" s="274"/>
      <c r="K24" s="267"/>
      <c r="M24" s="268" t="s">
        <v>272</v>
      </c>
      <c r="O24" s="257"/>
    </row>
    <row r="25" spans="1:80" x14ac:dyDescent="0.2">
      <c r="A25" s="258">
        <v>10</v>
      </c>
      <c r="B25" s="259" t="s">
        <v>284</v>
      </c>
      <c r="C25" s="260" t="s">
        <v>285</v>
      </c>
      <c r="D25" s="261" t="s">
        <v>114</v>
      </c>
      <c r="E25" s="262">
        <v>244.2</v>
      </c>
      <c r="F25" s="262">
        <v>0</v>
      </c>
      <c r="G25" s="263">
        <f>E25*F25</f>
        <v>0</v>
      </c>
      <c r="H25" s="264">
        <v>0.37080000000000002</v>
      </c>
      <c r="I25" s="265">
        <f>E25*H25</f>
        <v>90.549360000000007</v>
      </c>
      <c r="J25" s="264">
        <v>0</v>
      </c>
      <c r="K25" s="265">
        <f>E25*J25</f>
        <v>0</v>
      </c>
      <c r="O25" s="257">
        <v>2</v>
      </c>
      <c r="AA25" s="230">
        <v>1</v>
      </c>
      <c r="AB25" s="230">
        <v>1</v>
      </c>
      <c r="AC25" s="230">
        <v>1</v>
      </c>
      <c r="AZ25" s="230">
        <v>1</v>
      </c>
      <c r="BA25" s="230">
        <f>IF(AZ25=1,G25,0)</f>
        <v>0</v>
      </c>
      <c r="BB25" s="230">
        <f>IF(AZ25=2,G25,0)</f>
        <v>0</v>
      </c>
      <c r="BC25" s="230">
        <f>IF(AZ25=3,G25,0)</f>
        <v>0</v>
      </c>
      <c r="BD25" s="230">
        <f>IF(AZ25=4,G25,0)</f>
        <v>0</v>
      </c>
      <c r="BE25" s="230">
        <f>IF(AZ25=5,G25,0)</f>
        <v>0</v>
      </c>
      <c r="CA25" s="257">
        <v>1</v>
      </c>
      <c r="CB25" s="257">
        <v>1</v>
      </c>
    </row>
    <row r="26" spans="1:80" x14ac:dyDescent="0.2">
      <c r="A26" s="266"/>
      <c r="B26" s="269"/>
      <c r="C26" s="324" t="s">
        <v>286</v>
      </c>
      <c r="D26" s="325"/>
      <c r="E26" s="270">
        <v>244.2</v>
      </c>
      <c r="F26" s="271"/>
      <c r="G26" s="272"/>
      <c r="H26" s="273"/>
      <c r="I26" s="267"/>
      <c r="J26" s="274"/>
      <c r="K26" s="267"/>
      <c r="M26" s="268" t="s">
        <v>286</v>
      </c>
      <c r="O26" s="257"/>
    </row>
    <row r="27" spans="1:80" ht="22.5" x14ac:dyDescent="0.2">
      <c r="A27" s="258">
        <v>11</v>
      </c>
      <c r="B27" s="259" t="s">
        <v>170</v>
      </c>
      <c r="C27" s="260" t="s">
        <v>171</v>
      </c>
      <c r="D27" s="261" t="s">
        <v>114</v>
      </c>
      <c r="E27" s="262">
        <v>250.8</v>
      </c>
      <c r="F27" s="262">
        <v>0</v>
      </c>
      <c r="G27" s="263">
        <f>E27*F27</f>
        <v>0</v>
      </c>
      <c r="H27" s="264">
        <v>0.13188</v>
      </c>
      <c r="I27" s="265">
        <f>E27*H27</f>
        <v>33.075504000000002</v>
      </c>
      <c r="J27" s="264">
        <v>0</v>
      </c>
      <c r="K27" s="265">
        <f>E27*J27</f>
        <v>0</v>
      </c>
      <c r="O27" s="257">
        <v>2</v>
      </c>
      <c r="AA27" s="230">
        <v>1</v>
      </c>
      <c r="AB27" s="230">
        <v>1</v>
      </c>
      <c r="AC27" s="230">
        <v>1</v>
      </c>
      <c r="AZ27" s="230">
        <v>1</v>
      </c>
      <c r="BA27" s="230">
        <f>IF(AZ27=1,G27,0)</f>
        <v>0</v>
      </c>
      <c r="BB27" s="230">
        <f>IF(AZ27=2,G27,0)</f>
        <v>0</v>
      </c>
      <c r="BC27" s="230">
        <f>IF(AZ27=3,G27,0)</f>
        <v>0</v>
      </c>
      <c r="BD27" s="230">
        <f>IF(AZ27=4,G27,0)</f>
        <v>0</v>
      </c>
      <c r="BE27" s="230">
        <f>IF(AZ27=5,G27,0)</f>
        <v>0</v>
      </c>
      <c r="CA27" s="257">
        <v>1</v>
      </c>
      <c r="CB27" s="257">
        <v>1</v>
      </c>
    </row>
    <row r="28" spans="1:80" x14ac:dyDescent="0.2">
      <c r="A28" s="266"/>
      <c r="B28" s="269"/>
      <c r="C28" s="324" t="s">
        <v>287</v>
      </c>
      <c r="D28" s="325"/>
      <c r="E28" s="270">
        <v>250.8</v>
      </c>
      <c r="F28" s="271"/>
      <c r="G28" s="272"/>
      <c r="H28" s="273"/>
      <c r="I28" s="267"/>
      <c r="J28" s="274"/>
      <c r="K28" s="267"/>
      <c r="M28" s="268" t="s">
        <v>287</v>
      </c>
      <c r="O28" s="257"/>
    </row>
    <row r="29" spans="1:80" x14ac:dyDescent="0.2">
      <c r="A29" s="258">
        <v>12</v>
      </c>
      <c r="B29" s="259" t="s">
        <v>172</v>
      </c>
      <c r="C29" s="260" t="s">
        <v>173</v>
      </c>
      <c r="D29" s="261" t="s">
        <v>114</v>
      </c>
      <c r="E29" s="262">
        <v>250.8</v>
      </c>
      <c r="F29" s="262">
        <v>0</v>
      </c>
      <c r="G29" s="263">
        <f>E29*F29</f>
        <v>0</v>
      </c>
      <c r="H29" s="264">
        <v>6.0999999999999997E-4</v>
      </c>
      <c r="I29" s="265">
        <f>E29*H29</f>
        <v>0.15298800000000001</v>
      </c>
      <c r="J29" s="264">
        <v>0</v>
      </c>
      <c r="K29" s="265">
        <f>E29*J29</f>
        <v>0</v>
      </c>
      <c r="O29" s="257">
        <v>2</v>
      </c>
      <c r="AA29" s="230">
        <v>1</v>
      </c>
      <c r="AB29" s="230">
        <v>1</v>
      </c>
      <c r="AC29" s="230">
        <v>1</v>
      </c>
      <c r="AZ29" s="230">
        <v>1</v>
      </c>
      <c r="BA29" s="230">
        <f>IF(AZ29=1,G29,0)</f>
        <v>0</v>
      </c>
      <c r="BB29" s="230">
        <f>IF(AZ29=2,G29,0)</f>
        <v>0</v>
      </c>
      <c r="BC29" s="230">
        <f>IF(AZ29=3,G29,0)</f>
        <v>0</v>
      </c>
      <c r="BD29" s="230">
        <f>IF(AZ29=4,G29,0)</f>
        <v>0</v>
      </c>
      <c r="BE29" s="230">
        <f>IF(AZ29=5,G29,0)</f>
        <v>0</v>
      </c>
      <c r="CA29" s="257">
        <v>1</v>
      </c>
      <c r="CB29" s="257">
        <v>1</v>
      </c>
    </row>
    <row r="30" spans="1:80" ht="22.5" x14ac:dyDescent="0.2">
      <c r="A30" s="258">
        <v>13</v>
      </c>
      <c r="B30" s="259" t="s">
        <v>174</v>
      </c>
      <c r="C30" s="260" t="s">
        <v>175</v>
      </c>
      <c r="D30" s="261" t="s">
        <v>114</v>
      </c>
      <c r="E30" s="262">
        <v>250.8</v>
      </c>
      <c r="F30" s="262">
        <v>0</v>
      </c>
      <c r="G30" s="263">
        <f>E30*F30</f>
        <v>0</v>
      </c>
      <c r="H30" s="264">
        <v>0.12966</v>
      </c>
      <c r="I30" s="265">
        <f>E30*H30</f>
        <v>32.518728000000003</v>
      </c>
      <c r="J30" s="264">
        <v>0</v>
      </c>
      <c r="K30" s="265">
        <f>E30*J30</f>
        <v>0</v>
      </c>
      <c r="O30" s="257">
        <v>2</v>
      </c>
      <c r="AA30" s="230">
        <v>1</v>
      </c>
      <c r="AB30" s="230">
        <v>1</v>
      </c>
      <c r="AC30" s="230">
        <v>1</v>
      </c>
      <c r="AZ30" s="230">
        <v>1</v>
      </c>
      <c r="BA30" s="230">
        <f>IF(AZ30=1,G30,0)</f>
        <v>0</v>
      </c>
      <c r="BB30" s="230">
        <f>IF(AZ30=2,G30,0)</f>
        <v>0</v>
      </c>
      <c r="BC30" s="230">
        <f>IF(AZ30=3,G30,0)</f>
        <v>0</v>
      </c>
      <c r="BD30" s="230">
        <f>IF(AZ30=4,G30,0)</f>
        <v>0</v>
      </c>
      <c r="BE30" s="230">
        <f>IF(AZ30=5,G30,0)</f>
        <v>0</v>
      </c>
      <c r="CA30" s="257">
        <v>1</v>
      </c>
      <c r="CB30" s="257">
        <v>1</v>
      </c>
    </row>
    <row r="31" spans="1:80" x14ac:dyDescent="0.2">
      <c r="A31" s="258">
        <v>14</v>
      </c>
      <c r="B31" s="259" t="s">
        <v>288</v>
      </c>
      <c r="C31" s="260" t="s">
        <v>289</v>
      </c>
      <c r="D31" s="261" t="s">
        <v>114</v>
      </c>
      <c r="E31" s="262">
        <v>74</v>
      </c>
      <c r="F31" s="262">
        <v>0</v>
      </c>
      <c r="G31" s="263">
        <f>E31*F31</f>
        <v>0</v>
      </c>
      <c r="H31" s="264">
        <v>0.19694999999999999</v>
      </c>
      <c r="I31" s="265">
        <f>E31*H31</f>
        <v>14.574299999999999</v>
      </c>
      <c r="J31" s="264">
        <v>0</v>
      </c>
      <c r="K31" s="265">
        <f>E31*J31</f>
        <v>0</v>
      </c>
      <c r="O31" s="257">
        <v>2</v>
      </c>
      <c r="AA31" s="230">
        <v>1</v>
      </c>
      <c r="AB31" s="230">
        <v>0</v>
      </c>
      <c r="AC31" s="230">
        <v>0</v>
      </c>
      <c r="AZ31" s="230">
        <v>1</v>
      </c>
      <c r="BA31" s="230">
        <f>IF(AZ31=1,G31,0)</f>
        <v>0</v>
      </c>
      <c r="BB31" s="230">
        <f>IF(AZ31=2,G31,0)</f>
        <v>0</v>
      </c>
      <c r="BC31" s="230">
        <f>IF(AZ31=3,G31,0)</f>
        <v>0</v>
      </c>
      <c r="BD31" s="230">
        <f>IF(AZ31=4,G31,0)</f>
        <v>0</v>
      </c>
      <c r="BE31" s="230">
        <f>IF(AZ31=5,G31,0)</f>
        <v>0</v>
      </c>
      <c r="CA31" s="257">
        <v>1</v>
      </c>
      <c r="CB31" s="257">
        <v>0</v>
      </c>
    </row>
    <row r="32" spans="1:80" x14ac:dyDescent="0.2">
      <c r="A32" s="266"/>
      <c r="B32" s="269"/>
      <c r="C32" s="324" t="s">
        <v>290</v>
      </c>
      <c r="D32" s="325"/>
      <c r="E32" s="270">
        <v>74</v>
      </c>
      <c r="F32" s="271"/>
      <c r="G32" s="272"/>
      <c r="H32" s="273"/>
      <c r="I32" s="267"/>
      <c r="J32" s="274"/>
      <c r="K32" s="267"/>
      <c r="M32" s="268" t="s">
        <v>290</v>
      </c>
      <c r="O32" s="257"/>
    </row>
    <row r="33" spans="1:80" x14ac:dyDescent="0.2">
      <c r="A33" s="275"/>
      <c r="B33" s="276" t="s">
        <v>101</v>
      </c>
      <c r="C33" s="277" t="s">
        <v>167</v>
      </c>
      <c r="D33" s="278"/>
      <c r="E33" s="279"/>
      <c r="F33" s="280"/>
      <c r="G33" s="281">
        <f>SUM(G22:G32)</f>
        <v>0</v>
      </c>
      <c r="H33" s="282"/>
      <c r="I33" s="283">
        <f>SUM(I22:I32)</f>
        <v>299.681422</v>
      </c>
      <c r="J33" s="282"/>
      <c r="K33" s="283">
        <f>SUM(K22:K32)</f>
        <v>0</v>
      </c>
      <c r="O33" s="257">
        <v>4</v>
      </c>
      <c r="BA33" s="284">
        <f>SUM(BA22:BA32)</f>
        <v>0</v>
      </c>
      <c r="BB33" s="284">
        <f>SUM(BB22:BB32)</f>
        <v>0</v>
      </c>
      <c r="BC33" s="284">
        <f>SUM(BC22:BC32)</f>
        <v>0</v>
      </c>
      <c r="BD33" s="284">
        <f>SUM(BD22:BD32)</f>
        <v>0</v>
      </c>
      <c r="BE33" s="284">
        <f>SUM(BE22:BE32)</f>
        <v>0</v>
      </c>
    </row>
    <row r="34" spans="1:80" x14ac:dyDescent="0.2">
      <c r="A34" s="247" t="s">
        <v>98</v>
      </c>
      <c r="B34" s="248" t="s">
        <v>176</v>
      </c>
      <c r="C34" s="249" t="s">
        <v>177</v>
      </c>
      <c r="D34" s="250"/>
      <c r="E34" s="251"/>
      <c r="F34" s="251"/>
      <c r="G34" s="252"/>
      <c r="H34" s="253"/>
      <c r="I34" s="254"/>
      <c r="J34" s="255"/>
      <c r="K34" s="256"/>
      <c r="O34" s="257">
        <v>1</v>
      </c>
    </row>
    <row r="35" spans="1:80" x14ac:dyDescent="0.2">
      <c r="A35" s="258">
        <v>15</v>
      </c>
      <c r="B35" s="259" t="s">
        <v>262</v>
      </c>
      <c r="C35" s="260" t="s">
        <v>263</v>
      </c>
      <c r="D35" s="261" t="s">
        <v>181</v>
      </c>
      <c r="E35" s="262">
        <v>1</v>
      </c>
      <c r="F35" s="262">
        <v>0</v>
      </c>
      <c r="G35" s="263">
        <f>E35*F35</f>
        <v>0</v>
      </c>
      <c r="H35" s="264">
        <v>0.43093999999999999</v>
      </c>
      <c r="I35" s="265">
        <f>E35*H35</f>
        <v>0.43093999999999999</v>
      </c>
      <c r="J35" s="264">
        <v>0</v>
      </c>
      <c r="K35" s="265">
        <f>E35*J35</f>
        <v>0</v>
      </c>
      <c r="O35" s="257">
        <v>2</v>
      </c>
      <c r="AA35" s="230">
        <v>1</v>
      </c>
      <c r="AB35" s="230">
        <v>1</v>
      </c>
      <c r="AC35" s="230">
        <v>1</v>
      </c>
      <c r="AZ35" s="230">
        <v>1</v>
      </c>
      <c r="BA35" s="230">
        <f>IF(AZ35=1,G35,0)</f>
        <v>0</v>
      </c>
      <c r="BB35" s="230">
        <f>IF(AZ35=2,G35,0)</f>
        <v>0</v>
      </c>
      <c r="BC35" s="230">
        <f>IF(AZ35=3,G35,0)</f>
        <v>0</v>
      </c>
      <c r="BD35" s="230">
        <f>IF(AZ35=4,G35,0)</f>
        <v>0</v>
      </c>
      <c r="BE35" s="230">
        <f>IF(AZ35=5,G35,0)</f>
        <v>0</v>
      </c>
      <c r="CA35" s="257">
        <v>1</v>
      </c>
      <c r="CB35" s="257">
        <v>1</v>
      </c>
    </row>
    <row r="36" spans="1:80" x14ac:dyDescent="0.2">
      <c r="A36" s="275"/>
      <c r="B36" s="276" t="s">
        <v>101</v>
      </c>
      <c r="C36" s="277" t="s">
        <v>178</v>
      </c>
      <c r="D36" s="278"/>
      <c r="E36" s="279"/>
      <c r="F36" s="280"/>
      <c r="G36" s="281">
        <f>SUM(G34:G35)</f>
        <v>0</v>
      </c>
      <c r="H36" s="282"/>
      <c r="I36" s="283">
        <f>SUM(I34:I35)</f>
        <v>0.43093999999999999</v>
      </c>
      <c r="J36" s="282"/>
      <c r="K36" s="283">
        <f>SUM(K34:K35)</f>
        <v>0</v>
      </c>
      <c r="O36" s="257">
        <v>4</v>
      </c>
      <c r="BA36" s="284">
        <f>SUM(BA34:BA35)</f>
        <v>0</v>
      </c>
      <c r="BB36" s="284">
        <f>SUM(BB34:BB35)</f>
        <v>0</v>
      </c>
      <c r="BC36" s="284">
        <f>SUM(BC34:BC35)</f>
        <v>0</v>
      </c>
      <c r="BD36" s="284">
        <f>SUM(BD34:BD35)</f>
        <v>0</v>
      </c>
      <c r="BE36" s="284">
        <f>SUM(BE34:BE35)</f>
        <v>0</v>
      </c>
    </row>
    <row r="37" spans="1:80" x14ac:dyDescent="0.2">
      <c r="A37" s="247" t="s">
        <v>98</v>
      </c>
      <c r="B37" s="248" t="s">
        <v>182</v>
      </c>
      <c r="C37" s="249" t="s">
        <v>183</v>
      </c>
      <c r="D37" s="250"/>
      <c r="E37" s="251"/>
      <c r="F37" s="251"/>
      <c r="G37" s="252"/>
      <c r="H37" s="253"/>
      <c r="I37" s="254"/>
      <c r="J37" s="255"/>
      <c r="K37" s="256"/>
      <c r="O37" s="257">
        <v>1</v>
      </c>
    </row>
    <row r="38" spans="1:80" x14ac:dyDescent="0.2">
      <c r="A38" s="258">
        <v>16</v>
      </c>
      <c r="B38" s="259" t="s">
        <v>185</v>
      </c>
      <c r="C38" s="260" t="s">
        <v>186</v>
      </c>
      <c r="D38" s="261" t="s">
        <v>134</v>
      </c>
      <c r="E38" s="262">
        <v>148</v>
      </c>
      <c r="F38" s="262">
        <v>0</v>
      </c>
      <c r="G38" s="263">
        <f>E38*F38</f>
        <v>0</v>
      </c>
      <c r="H38" s="264">
        <v>8.2320000000000004E-2</v>
      </c>
      <c r="I38" s="265">
        <f>E38*H38</f>
        <v>12.18336</v>
      </c>
      <c r="J38" s="264">
        <v>0</v>
      </c>
      <c r="K38" s="265">
        <f>E38*J38</f>
        <v>0</v>
      </c>
      <c r="O38" s="257">
        <v>2</v>
      </c>
      <c r="AA38" s="230">
        <v>1</v>
      </c>
      <c r="AB38" s="230">
        <v>1</v>
      </c>
      <c r="AC38" s="230">
        <v>1</v>
      </c>
      <c r="AZ38" s="230">
        <v>1</v>
      </c>
      <c r="BA38" s="230">
        <f>IF(AZ38=1,G38,0)</f>
        <v>0</v>
      </c>
      <c r="BB38" s="230">
        <f>IF(AZ38=2,G38,0)</f>
        <v>0</v>
      </c>
      <c r="BC38" s="230">
        <f>IF(AZ38=3,G38,0)</f>
        <v>0</v>
      </c>
      <c r="BD38" s="230">
        <f>IF(AZ38=4,G38,0)</f>
        <v>0</v>
      </c>
      <c r="BE38" s="230">
        <f>IF(AZ38=5,G38,0)</f>
        <v>0</v>
      </c>
      <c r="CA38" s="257">
        <v>1</v>
      </c>
      <c r="CB38" s="257">
        <v>1</v>
      </c>
    </row>
    <row r="39" spans="1:80" x14ac:dyDescent="0.2">
      <c r="A39" s="266"/>
      <c r="B39" s="269"/>
      <c r="C39" s="324" t="s">
        <v>291</v>
      </c>
      <c r="D39" s="325"/>
      <c r="E39" s="270">
        <v>148</v>
      </c>
      <c r="F39" s="271"/>
      <c r="G39" s="272"/>
      <c r="H39" s="273"/>
      <c r="I39" s="267"/>
      <c r="J39" s="274"/>
      <c r="K39" s="267"/>
      <c r="M39" s="268" t="s">
        <v>291</v>
      </c>
      <c r="O39" s="257"/>
    </row>
    <row r="40" spans="1:80" x14ac:dyDescent="0.2">
      <c r="A40" s="258">
        <v>17</v>
      </c>
      <c r="B40" s="259" t="s">
        <v>191</v>
      </c>
      <c r="C40" s="260" t="s">
        <v>192</v>
      </c>
      <c r="D40" s="261" t="s">
        <v>137</v>
      </c>
      <c r="E40" s="262">
        <v>11.84</v>
      </c>
      <c r="F40" s="262">
        <v>0</v>
      </c>
      <c r="G40" s="263">
        <f>E40*F40</f>
        <v>0</v>
      </c>
      <c r="H40" s="264">
        <v>2.5249999999999999</v>
      </c>
      <c r="I40" s="265">
        <f>E40*H40</f>
        <v>29.895999999999997</v>
      </c>
      <c r="J40" s="264">
        <v>0</v>
      </c>
      <c r="K40" s="265">
        <f>E40*J40</f>
        <v>0</v>
      </c>
      <c r="O40" s="257">
        <v>2</v>
      </c>
      <c r="AA40" s="230">
        <v>1</v>
      </c>
      <c r="AB40" s="230">
        <v>1</v>
      </c>
      <c r="AC40" s="230">
        <v>1</v>
      </c>
      <c r="AZ40" s="230">
        <v>1</v>
      </c>
      <c r="BA40" s="230">
        <f>IF(AZ40=1,G40,0)</f>
        <v>0</v>
      </c>
      <c r="BB40" s="230">
        <f>IF(AZ40=2,G40,0)</f>
        <v>0</v>
      </c>
      <c r="BC40" s="230">
        <f>IF(AZ40=3,G40,0)</f>
        <v>0</v>
      </c>
      <c r="BD40" s="230">
        <f>IF(AZ40=4,G40,0)</f>
        <v>0</v>
      </c>
      <c r="BE40" s="230">
        <f>IF(AZ40=5,G40,0)</f>
        <v>0</v>
      </c>
      <c r="CA40" s="257">
        <v>1</v>
      </c>
      <c r="CB40" s="257">
        <v>1</v>
      </c>
    </row>
    <row r="41" spans="1:80" x14ac:dyDescent="0.2">
      <c r="A41" s="266"/>
      <c r="B41" s="269"/>
      <c r="C41" s="324" t="s">
        <v>292</v>
      </c>
      <c r="D41" s="325"/>
      <c r="E41" s="270">
        <v>11.84</v>
      </c>
      <c r="F41" s="271"/>
      <c r="G41" s="272"/>
      <c r="H41" s="273"/>
      <c r="I41" s="267"/>
      <c r="J41" s="274"/>
      <c r="K41" s="267"/>
      <c r="M41" s="268" t="s">
        <v>292</v>
      </c>
      <c r="O41" s="257"/>
    </row>
    <row r="42" spans="1:80" x14ac:dyDescent="0.2">
      <c r="A42" s="258">
        <v>18</v>
      </c>
      <c r="B42" s="259" t="s">
        <v>194</v>
      </c>
      <c r="C42" s="260" t="s">
        <v>195</v>
      </c>
      <c r="D42" s="261" t="s">
        <v>134</v>
      </c>
      <c r="E42" s="262">
        <v>3.3</v>
      </c>
      <c r="F42" s="262">
        <v>0</v>
      </c>
      <c r="G42" s="263">
        <f>E42*F42</f>
        <v>0</v>
      </c>
      <c r="H42" s="264">
        <v>4.3E-3</v>
      </c>
      <c r="I42" s="265">
        <f>E42*H42</f>
        <v>1.4189999999999999E-2</v>
      </c>
      <c r="J42" s="264">
        <v>0</v>
      </c>
      <c r="K42" s="265">
        <f>E42*J42</f>
        <v>0</v>
      </c>
      <c r="O42" s="257">
        <v>2</v>
      </c>
      <c r="AA42" s="230">
        <v>1</v>
      </c>
      <c r="AB42" s="230">
        <v>1</v>
      </c>
      <c r="AC42" s="230">
        <v>1</v>
      </c>
      <c r="AZ42" s="230">
        <v>1</v>
      </c>
      <c r="BA42" s="230">
        <f>IF(AZ42=1,G42,0)</f>
        <v>0</v>
      </c>
      <c r="BB42" s="230">
        <f>IF(AZ42=2,G42,0)</f>
        <v>0</v>
      </c>
      <c r="BC42" s="230">
        <f>IF(AZ42=3,G42,0)</f>
        <v>0</v>
      </c>
      <c r="BD42" s="230">
        <f>IF(AZ42=4,G42,0)</f>
        <v>0</v>
      </c>
      <c r="BE42" s="230">
        <f>IF(AZ42=5,G42,0)</f>
        <v>0</v>
      </c>
      <c r="CA42" s="257">
        <v>1</v>
      </c>
      <c r="CB42" s="257">
        <v>1</v>
      </c>
    </row>
    <row r="43" spans="1:80" x14ac:dyDescent="0.2">
      <c r="A43" s="258">
        <v>19</v>
      </c>
      <c r="B43" s="259" t="s">
        <v>202</v>
      </c>
      <c r="C43" s="260" t="s">
        <v>203</v>
      </c>
      <c r="D43" s="261" t="s">
        <v>181</v>
      </c>
      <c r="E43" s="262">
        <v>311</v>
      </c>
      <c r="F43" s="262">
        <v>0</v>
      </c>
      <c r="G43" s="263">
        <f>E43*F43</f>
        <v>0</v>
      </c>
      <c r="H43" s="264">
        <v>2.7E-2</v>
      </c>
      <c r="I43" s="265">
        <f>E43*H43</f>
        <v>8.3970000000000002</v>
      </c>
      <c r="J43" s="264"/>
      <c r="K43" s="265">
        <f>E43*J43</f>
        <v>0</v>
      </c>
      <c r="O43" s="257">
        <v>2</v>
      </c>
      <c r="AA43" s="230">
        <v>3</v>
      </c>
      <c r="AB43" s="230">
        <v>1</v>
      </c>
      <c r="AC43" s="230" t="s">
        <v>202</v>
      </c>
      <c r="AZ43" s="230">
        <v>1</v>
      </c>
      <c r="BA43" s="230">
        <f>IF(AZ43=1,G43,0)</f>
        <v>0</v>
      </c>
      <c r="BB43" s="230">
        <f>IF(AZ43=2,G43,0)</f>
        <v>0</v>
      </c>
      <c r="BC43" s="230">
        <f>IF(AZ43=3,G43,0)</f>
        <v>0</v>
      </c>
      <c r="BD43" s="230">
        <f>IF(AZ43=4,G43,0)</f>
        <v>0</v>
      </c>
      <c r="BE43" s="230">
        <f>IF(AZ43=5,G43,0)</f>
        <v>0</v>
      </c>
      <c r="CA43" s="257">
        <v>3</v>
      </c>
      <c r="CB43" s="257">
        <v>1</v>
      </c>
    </row>
    <row r="44" spans="1:80" x14ac:dyDescent="0.2">
      <c r="A44" s="266"/>
      <c r="B44" s="269"/>
      <c r="C44" s="326" t="s">
        <v>207</v>
      </c>
      <c r="D44" s="325"/>
      <c r="E44" s="295">
        <v>0</v>
      </c>
      <c r="F44" s="271"/>
      <c r="G44" s="272"/>
      <c r="H44" s="273"/>
      <c r="I44" s="267"/>
      <c r="J44" s="274"/>
      <c r="K44" s="267"/>
      <c r="M44" s="268" t="s">
        <v>207</v>
      </c>
      <c r="O44" s="257"/>
    </row>
    <row r="45" spans="1:80" x14ac:dyDescent="0.2">
      <c r="A45" s="266"/>
      <c r="B45" s="269"/>
      <c r="C45" s="326" t="s">
        <v>293</v>
      </c>
      <c r="D45" s="325"/>
      <c r="E45" s="295">
        <v>310.8</v>
      </c>
      <c r="F45" s="271"/>
      <c r="G45" s="272"/>
      <c r="H45" s="273"/>
      <c r="I45" s="267"/>
      <c r="J45" s="274"/>
      <c r="K45" s="267"/>
      <c r="M45" s="268" t="s">
        <v>293</v>
      </c>
      <c r="O45" s="257"/>
    </row>
    <row r="46" spans="1:80" x14ac:dyDescent="0.2">
      <c r="A46" s="266"/>
      <c r="B46" s="269"/>
      <c r="C46" s="326" t="s">
        <v>209</v>
      </c>
      <c r="D46" s="325"/>
      <c r="E46" s="295">
        <v>310.8</v>
      </c>
      <c r="F46" s="271"/>
      <c r="G46" s="272"/>
      <c r="H46" s="273"/>
      <c r="I46" s="267"/>
      <c r="J46" s="274"/>
      <c r="K46" s="267"/>
      <c r="M46" s="268" t="s">
        <v>209</v>
      </c>
      <c r="O46" s="257"/>
    </row>
    <row r="47" spans="1:80" x14ac:dyDescent="0.2">
      <c r="A47" s="266"/>
      <c r="B47" s="269"/>
      <c r="C47" s="324" t="s">
        <v>294</v>
      </c>
      <c r="D47" s="325"/>
      <c r="E47" s="270">
        <v>311</v>
      </c>
      <c r="F47" s="271"/>
      <c r="G47" s="272"/>
      <c r="H47" s="273"/>
      <c r="I47" s="267"/>
      <c r="J47" s="274"/>
      <c r="K47" s="267"/>
      <c r="M47" s="268" t="s">
        <v>294</v>
      </c>
      <c r="O47" s="257"/>
    </row>
    <row r="48" spans="1:80" x14ac:dyDescent="0.2">
      <c r="A48" s="275"/>
      <c r="B48" s="276" t="s">
        <v>101</v>
      </c>
      <c r="C48" s="277" t="s">
        <v>184</v>
      </c>
      <c r="D48" s="278"/>
      <c r="E48" s="279"/>
      <c r="F48" s="280"/>
      <c r="G48" s="281">
        <f>SUM(G37:G47)</f>
        <v>0</v>
      </c>
      <c r="H48" s="282"/>
      <c r="I48" s="283">
        <f>SUM(I37:I47)</f>
        <v>50.490549999999992</v>
      </c>
      <c r="J48" s="282"/>
      <c r="K48" s="283">
        <f>SUM(K37:K47)</f>
        <v>0</v>
      </c>
      <c r="O48" s="257">
        <v>4</v>
      </c>
      <c r="BA48" s="284">
        <f>SUM(BA37:BA47)</f>
        <v>0</v>
      </c>
      <c r="BB48" s="284">
        <f>SUM(BB37:BB47)</f>
        <v>0</v>
      </c>
      <c r="BC48" s="284">
        <f>SUM(BC37:BC47)</f>
        <v>0</v>
      </c>
      <c r="BD48" s="284">
        <f>SUM(BD37:BD47)</f>
        <v>0</v>
      </c>
      <c r="BE48" s="284">
        <f>SUM(BE37:BE47)</f>
        <v>0</v>
      </c>
    </row>
    <row r="49" spans="1:80" x14ac:dyDescent="0.2">
      <c r="A49" s="247" t="s">
        <v>98</v>
      </c>
      <c r="B49" s="248" t="s">
        <v>211</v>
      </c>
      <c r="C49" s="249" t="s">
        <v>212</v>
      </c>
      <c r="D49" s="250"/>
      <c r="E49" s="251"/>
      <c r="F49" s="251"/>
      <c r="G49" s="252"/>
      <c r="H49" s="253"/>
      <c r="I49" s="254"/>
      <c r="J49" s="255"/>
      <c r="K49" s="256"/>
      <c r="O49" s="257">
        <v>1</v>
      </c>
    </row>
    <row r="50" spans="1:80" x14ac:dyDescent="0.2">
      <c r="A50" s="258">
        <v>20</v>
      </c>
      <c r="B50" s="259" t="s">
        <v>214</v>
      </c>
      <c r="C50" s="260" t="s">
        <v>215</v>
      </c>
      <c r="D50" s="261" t="s">
        <v>163</v>
      </c>
      <c r="E50" s="262">
        <v>350.6</v>
      </c>
      <c r="F50" s="262">
        <v>0</v>
      </c>
      <c r="G50" s="263">
        <f>E50*F50</f>
        <v>0</v>
      </c>
      <c r="H50" s="264">
        <v>0</v>
      </c>
      <c r="I50" s="265">
        <f>E50*H50</f>
        <v>0</v>
      </c>
      <c r="J50" s="264">
        <v>0</v>
      </c>
      <c r="K50" s="265">
        <f>E50*J50</f>
        <v>0</v>
      </c>
      <c r="O50" s="257">
        <v>2</v>
      </c>
      <c r="AA50" s="230">
        <v>1</v>
      </c>
      <c r="AB50" s="230">
        <v>1</v>
      </c>
      <c r="AC50" s="230">
        <v>1</v>
      </c>
      <c r="AZ50" s="230">
        <v>1</v>
      </c>
      <c r="BA50" s="230">
        <f>IF(AZ50=1,G50,0)</f>
        <v>0</v>
      </c>
      <c r="BB50" s="230">
        <f>IF(AZ50=2,G50,0)</f>
        <v>0</v>
      </c>
      <c r="BC50" s="230">
        <f>IF(AZ50=3,G50,0)</f>
        <v>0</v>
      </c>
      <c r="BD50" s="230">
        <f>IF(AZ50=4,G50,0)</f>
        <v>0</v>
      </c>
      <c r="BE50" s="230">
        <f>IF(AZ50=5,G50,0)</f>
        <v>0</v>
      </c>
      <c r="CA50" s="257">
        <v>1</v>
      </c>
      <c r="CB50" s="257">
        <v>1</v>
      </c>
    </row>
    <row r="51" spans="1:80" x14ac:dyDescent="0.2">
      <c r="A51" s="275"/>
      <c r="B51" s="276" t="s">
        <v>101</v>
      </c>
      <c r="C51" s="277" t="s">
        <v>213</v>
      </c>
      <c r="D51" s="278"/>
      <c r="E51" s="279"/>
      <c r="F51" s="280"/>
      <c r="G51" s="281">
        <f>SUM(G49:G50)</f>
        <v>0</v>
      </c>
      <c r="H51" s="282"/>
      <c r="I51" s="283">
        <f>SUM(I49:I50)</f>
        <v>0</v>
      </c>
      <c r="J51" s="282"/>
      <c r="K51" s="283">
        <f>SUM(K49:K50)</f>
        <v>0</v>
      </c>
      <c r="O51" s="257">
        <v>4</v>
      </c>
      <c r="BA51" s="284">
        <f>SUM(BA49:BA50)</f>
        <v>0</v>
      </c>
      <c r="BB51" s="284">
        <f>SUM(BB49:BB50)</f>
        <v>0</v>
      </c>
      <c r="BC51" s="284">
        <f>SUM(BC49:BC50)</f>
        <v>0</v>
      </c>
      <c r="BD51" s="284">
        <f>SUM(BD49:BD50)</f>
        <v>0</v>
      </c>
      <c r="BE51" s="284">
        <f>SUM(BE49:BE50)</f>
        <v>0</v>
      </c>
    </row>
    <row r="52" spans="1:80" x14ac:dyDescent="0.2">
      <c r="A52" s="247" t="s">
        <v>98</v>
      </c>
      <c r="B52" s="248" t="s">
        <v>216</v>
      </c>
      <c r="C52" s="249" t="s">
        <v>217</v>
      </c>
      <c r="D52" s="250"/>
      <c r="E52" s="251"/>
      <c r="F52" s="251"/>
      <c r="G52" s="252"/>
      <c r="H52" s="253"/>
      <c r="I52" s="254"/>
      <c r="J52" s="255"/>
      <c r="K52" s="256"/>
      <c r="O52" s="257">
        <v>1</v>
      </c>
    </row>
    <row r="53" spans="1:80" x14ac:dyDescent="0.2">
      <c r="A53" s="258">
        <v>21</v>
      </c>
      <c r="B53" s="259" t="s">
        <v>219</v>
      </c>
      <c r="C53" s="260" t="s">
        <v>220</v>
      </c>
      <c r="D53" s="261" t="s">
        <v>163</v>
      </c>
      <c r="E53" s="262">
        <v>43.3</v>
      </c>
      <c r="F53" s="262">
        <v>0</v>
      </c>
      <c r="G53" s="263">
        <f>E53*F53</f>
        <v>0</v>
      </c>
      <c r="H53" s="264">
        <v>0</v>
      </c>
      <c r="I53" s="265">
        <f>E53*H53</f>
        <v>0</v>
      </c>
      <c r="J53" s="264">
        <v>0</v>
      </c>
      <c r="K53" s="265">
        <f>E53*J53</f>
        <v>0</v>
      </c>
      <c r="O53" s="257">
        <v>2</v>
      </c>
      <c r="AA53" s="230">
        <v>1</v>
      </c>
      <c r="AB53" s="230">
        <v>10</v>
      </c>
      <c r="AC53" s="230">
        <v>10</v>
      </c>
      <c r="AZ53" s="230">
        <v>1</v>
      </c>
      <c r="BA53" s="230">
        <f>IF(AZ53=1,G53,0)</f>
        <v>0</v>
      </c>
      <c r="BB53" s="230">
        <f>IF(AZ53=2,G53,0)</f>
        <v>0</v>
      </c>
      <c r="BC53" s="230">
        <f>IF(AZ53=3,G53,0)</f>
        <v>0</v>
      </c>
      <c r="BD53" s="230">
        <f>IF(AZ53=4,G53,0)</f>
        <v>0</v>
      </c>
      <c r="BE53" s="230">
        <f>IF(AZ53=5,G53,0)</f>
        <v>0</v>
      </c>
      <c r="CA53" s="257">
        <v>1</v>
      </c>
      <c r="CB53" s="257">
        <v>10</v>
      </c>
    </row>
    <row r="54" spans="1:80" x14ac:dyDescent="0.2">
      <c r="A54" s="258">
        <v>22</v>
      </c>
      <c r="B54" s="259" t="s">
        <v>221</v>
      </c>
      <c r="C54" s="260" t="s">
        <v>222</v>
      </c>
      <c r="D54" s="261" t="s">
        <v>163</v>
      </c>
      <c r="E54" s="262">
        <v>43.3</v>
      </c>
      <c r="F54" s="262">
        <v>0</v>
      </c>
      <c r="G54" s="263">
        <f>E54*F54</f>
        <v>0</v>
      </c>
      <c r="H54" s="264">
        <v>0</v>
      </c>
      <c r="I54" s="265">
        <f>E54*H54</f>
        <v>0</v>
      </c>
      <c r="J54" s="264">
        <v>0</v>
      </c>
      <c r="K54" s="265">
        <f>E54*J54</f>
        <v>0</v>
      </c>
      <c r="O54" s="257">
        <v>2</v>
      </c>
      <c r="AA54" s="230">
        <v>1</v>
      </c>
      <c r="AB54" s="230">
        <v>3</v>
      </c>
      <c r="AC54" s="230">
        <v>3</v>
      </c>
      <c r="AZ54" s="230">
        <v>1</v>
      </c>
      <c r="BA54" s="230">
        <f>IF(AZ54=1,G54,0)</f>
        <v>0</v>
      </c>
      <c r="BB54" s="230">
        <f>IF(AZ54=2,G54,0)</f>
        <v>0</v>
      </c>
      <c r="BC54" s="230">
        <f>IF(AZ54=3,G54,0)</f>
        <v>0</v>
      </c>
      <c r="BD54" s="230">
        <f>IF(AZ54=4,G54,0)</f>
        <v>0</v>
      </c>
      <c r="BE54" s="230">
        <f>IF(AZ54=5,G54,0)</f>
        <v>0</v>
      </c>
      <c r="CA54" s="257">
        <v>1</v>
      </c>
      <c r="CB54" s="257">
        <v>3</v>
      </c>
    </row>
    <row r="55" spans="1:80" x14ac:dyDescent="0.2">
      <c r="A55" s="258">
        <v>23</v>
      </c>
      <c r="B55" s="259" t="s">
        <v>223</v>
      </c>
      <c r="C55" s="260" t="s">
        <v>224</v>
      </c>
      <c r="D55" s="261" t="s">
        <v>163</v>
      </c>
      <c r="E55" s="262">
        <v>43.3</v>
      </c>
      <c r="F55" s="262">
        <v>0</v>
      </c>
      <c r="G55" s="263">
        <f>E55*F55</f>
        <v>0</v>
      </c>
      <c r="H55" s="264">
        <v>0</v>
      </c>
      <c r="I55" s="265">
        <f>E55*H55</f>
        <v>0</v>
      </c>
      <c r="J55" s="264">
        <v>0</v>
      </c>
      <c r="K55" s="265">
        <f>E55*J55</f>
        <v>0</v>
      </c>
      <c r="O55" s="257">
        <v>2</v>
      </c>
      <c r="AA55" s="230">
        <v>1</v>
      </c>
      <c r="AB55" s="230">
        <v>3</v>
      </c>
      <c r="AC55" s="230">
        <v>3</v>
      </c>
      <c r="AZ55" s="230">
        <v>1</v>
      </c>
      <c r="BA55" s="230">
        <f>IF(AZ55=1,G55,0)</f>
        <v>0</v>
      </c>
      <c r="BB55" s="230">
        <f>IF(AZ55=2,G55,0)</f>
        <v>0</v>
      </c>
      <c r="BC55" s="230">
        <f>IF(AZ55=3,G55,0)</f>
        <v>0</v>
      </c>
      <c r="BD55" s="230">
        <f>IF(AZ55=4,G55,0)</f>
        <v>0</v>
      </c>
      <c r="BE55" s="230">
        <f>IF(AZ55=5,G55,0)</f>
        <v>0</v>
      </c>
      <c r="CA55" s="257">
        <v>1</v>
      </c>
      <c r="CB55" s="257">
        <v>3</v>
      </c>
    </row>
    <row r="56" spans="1:80" x14ac:dyDescent="0.2">
      <c r="A56" s="275"/>
      <c r="B56" s="276" t="s">
        <v>101</v>
      </c>
      <c r="C56" s="277" t="s">
        <v>218</v>
      </c>
      <c r="D56" s="278"/>
      <c r="E56" s="279"/>
      <c r="F56" s="280"/>
      <c r="G56" s="281">
        <f>SUM(G52:G55)</f>
        <v>0</v>
      </c>
      <c r="H56" s="282"/>
      <c r="I56" s="283">
        <f>SUM(I52:I55)</f>
        <v>0</v>
      </c>
      <c r="J56" s="282"/>
      <c r="K56" s="283">
        <f>SUM(K52:K55)</f>
        <v>0</v>
      </c>
      <c r="O56" s="257">
        <v>4</v>
      </c>
      <c r="BA56" s="284">
        <f>SUM(BA52:BA55)</f>
        <v>0</v>
      </c>
      <c r="BB56" s="284">
        <f>SUM(BB52:BB55)</f>
        <v>0</v>
      </c>
      <c r="BC56" s="284">
        <f>SUM(BC52:BC55)</f>
        <v>0</v>
      </c>
      <c r="BD56" s="284">
        <f>SUM(BD52:BD55)</f>
        <v>0</v>
      </c>
      <c r="BE56" s="284">
        <f>SUM(BE52:BE55)</f>
        <v>0</v>
      </c>
    </row>
    <row r="57" spans="1:80" x14ac:dyDescent="0.2">
      <c r="A57" s="247" t="s">
        <v>98</v>
      </c>
      <c r="B57" s="248" t="s">
        <v>225</v>
      </c>
      <c r="C57" s="249" t="s">
        <v>226</v>
      </c>
      <c r="D57" s="250"/>
      <c r="E57" s="251"/>
      <c r="F57" s="251"/>
      <c r="G57" s="252"/>
      <c r="H57" s="253"/>
      <c r="I57" s="254"/>
      <c r="J57" s="255"/>
      <c r="K57" s="256"/>
      <c r="O57" s="257">
        <v>1</v>
      </c>
    </row>
    <row r="58" spans="1:80" x14ac:dyDescent="0.2">
      <c r="A58" s="258">
        <v>24</v>
      </c>
      <c r="B58" s="259" t="s">
        <v>228</v>
      </c>
      <c r="C58" s="260" t="s">
        <v>229</v>
      </c>
      <c r="D58" s="261" t="s">
        <v>230</v>
      </c>
      <c r="E58" s="262">
        <v>1</v>
      </c>
      <c r="F58" s="262">
        <v>0</v>
      </c>
      <c r="G58" s="263">
        <f>E58*F58</f>
        <v>0</v>
      </c>
      <c r="H58" s="264">
        <v>0</v>
      </c>
      <c r="I58" s="265">
        <f>E58*H58</f>
        <v>0</v>
      </c>
      <c r="J58" s="264">
        <v>0</v>
      </c>
      <c r="K58" s="265">
        <f>E58*J58</f>
        <v>0</v>
      </c>
      <c r="O58" s="257">
        <v>2</v>
      </c>
      <c r="AA58" s="230">
        <v>1</v>
      </c>
      <c r="AB58" s="230">
        <v>1</v>
      </c>
      <c r="AC58" s="230">
        <v>1</v>
      </c>
      <c r="AZ58" s="230">
        <v>1</v>
      </c>
      <c r="BA58" s="230">
        <f>IF(AZ58=1,G58,0)</f>
        <v>0</v>
      </c>
      <c r="BB58" s="230">
        <f>IF(AZ58=2,G58,0)</f>
        <v>0</v>
      </c>
      <c r="BC58" s="230">
        <f>IF(AZ58=3,G58,0)</f>
        <v>0</v>
      </c>
      <c r="BD58" s="230">
        <f>IF(AZ58=4,G58,0)</f>
        <v>0</v>
      </c>
      <c r="BE58" s="230">
        <f>IF(AZ58=5,G58,0)</f>
        <v>0</v>
      </c>
      <c r="CA58" s="257">
        <v>1</v>
      </c>
      <c r="CB58" s="257">
        <v>1</v>
      </c>
    </row>
    <row r="59" spans="1:80" x14ac:dyDescent="0.2">
      <c r="A59" s="258">
        <v>25</v>
      </c>
      <c r="B59" s="259" t="s">
        <v>231</v>
      </c>
      <c r="C59" s="260" t="s">
        <v>232</v>
      </c>
      <c r="D59" s="261" t="s">
        <v>230</v>
      </c>
      <c r="E59" s="262">
        <v>1</v>
      </c>
      <c r="F59" s="262">
        <v>0</v>
      </c>
      <c r="G59" s="263">
        <f>E59*F59</f>
        <v>0</v>
      </c>
      <c r="H59" s="264">
        <v>0</v>
      </c>
      <c r="I59" s="265">
        <f>E59*H59</f>
        <v>0</v>
      </c>
      <c r="J59" s="264">
        <v>0</v>
      </c>
      <c r="K59" s="265">
        <f>E59*J59</f>
        <v>0</v>
      </c>
      <c r="O59" s="257">
        <v>2</v>
      </c>
      <c r="AA59" s="230">
        <v>1</v>
      </c>
      <c r="AB59" s="230">
        <v>1</v>
      </c>
      <c r="AC59" s="230">
        <v>1</v>
      </c>
      <c r="AZ59" s="230">
        <v>1</v>
      </c>
      <c r="BA59" s="230">
        <f>IF(AZ59=1,G59,0)</f>
        <v>0</v>
      </c>
      <c r="BB59" s="230">
        <f>IF(AZ59=2,G59,0)</f>
        <v>0</v>
      </c>
      <c r="BC59" s="230">
        <f>IF(AZ59=3,G59,0)</f>
        <v>0</v>
      </c>
      <c r="BD59" s="230">
        <f>IF(AZ59=4,G59,0)</f>
        <v>0</v>
      </c>
      <c r="BE59" s="230">
        <f>IF(AZ59=5,G59,0)</f>
        <v>0</v>
      </c>
      <c r="CA59" s="257">
        <v>1</v>
      </c>
      <c r="CB59" s="257">
        <v>1</v>
      </c>
    </row>
    <row r="60" spans="1:80" x14ac:dyDescent="0.2">
      <c r="A60" s="275"/>
      <c r="B60" s="276" t="s">
        <v>101</v>
      </c>
      <c r="C60" s="277" t="s">
        <v>227</v>
      </c>
      <c r="D60" s="278"/>
      <c r="E60" s="279"/>
      <c r="F60" s="280"/>
      <c r="G60" s="281">
        <f>SUM(G57:G59)</f>
        <v>0</v>
      </c>
      <c r="H60" s="282"/>
      <c r="I60" s="283">
        <f>SUM(I57:I59)</f>
        <v>0</v>
      </c>
      <c r="J60" s="282"/>
      <c r="K60" s="283">
        <f>SUM(K57:K59)</f>
        <v>0</v>
      </c>
      <c r="O60" s="257">
        <v>4</v>
      </c>
      <c r="BA60" s="284">
        <f>SUM(BA57:BA59)</f>
        <v>0</v>
      </c>
      <c r="BB60" s="284">
        <f>SUM(BB57:BB59)</f>
        <v>0</v>
      </c>
      <c r="BC60" s="284">
        <f>SUM(BC57:BC59)</f>
        <v>0</v>
      </c>
      <c r="BD60" s="284">
        <f>SUM(BD57:BD59)</f>
        <v>0</v>
      </c>
      <c r="BE60" s="284">
        <f>SUM(BE57:BE59)</f>
        <v>0</v>
      </c>
    </row>
    <row r="61" spans="1:80" x14ac:dyDescent="0.2">
      <c r="E61" s="230"/>
    </row>
    <row r="62" spans="1:80" x14ac:dyDescent="0.2">
      <c r="E62" s="230"/>
    </row>
    <row r="63" spans="1:80" x14ac:dyDescent="0.2">
      <c r="E63" s="230"/>
    </row>
    <row r="64" spans="1:80" x14ac:dyDescent="0.2">
      <c r="E64" s="230"/>
    </row>
    <row r="65" spans="5:5" x14ac:dyDescent="0.2">
      <c r="E65" s="230"/>
    </row>
    <row r="66" spans="5:5" x14ac:dyDescent="0.2">
      <c r="E66" s="230"/>
    </row>
    <row r="67" spans="5:5" x14ac:dyDescent="0.2">
      <c r="E67" s="230"/>
    </row>
    <row r="68" spans="5:5" x14ac:dyDescent="0.2">
      <c r="E68" s="230"/>
    </row>
    <row r="69" spans="5:5" x14ac:dyDescent="0.2">
      <c r="E69" s="230"/>
    </row>
    <row r="70" spans="5:5" x14ac:dyDescent="0.2">
      <c r="E70" s="230"/>
    </row>
    <row r="71" spans="5:5" x14ac:dyDescent="0.2">
      <c r="E71" s="230"/>
    </row>
    <row r="72" spans="5:5" x14ac:dyDescent="0.2">
      <c r="E72" s="230"/>
    </row>
    <row r="73" spans="5:5" x14ac:dyDescent="0.2">
      <c r="E73" s="230"/>
    </row>
    <row r="74" spans="5:5" x14ac:dyDescent="0.2">
      <c r="E74" s="230"/>
    </row>
    <row r="75" spans="5:5" x14ac:dyDescent="0.2">
      <c r="E75" s="230"/>
    </row>
    <row r="76" spans="5:5" x14ac:dyDescent="0.2">
      <c r="E76" s="230"/>
    </row>
    <row r="77" spans="5:5" x14ac:dyDescent="0.2">
      <c r="E77" s="230"/>
    </row>
    <row r="78" spans="5:5" x14ac:dyDescent="0.2">
      <c r="E78" s="230"/>
    </row>
    <row r="79" spans="5:5" x14ac:dyDescent="0.2">
      <c r="E79" s="230"/>
    </row>
    <row r="80" spans="5:5" x14ac:dyDescent="0.2">
      <c r="E80" s="230"/>
    </row>
    <row r="81" spans="1:7" x14ac:dyDescent="0.2">
      <c r="E81" s="230"/>
    </row>
    <row r="82" spans="1:7" x14ac:dyDescent="0.2">
      <c r="E82" s="230"/>
    </row>
    <row r="83" spans="1:7" x14ac:dyDescent="0.2">
      <c r="E83" s="230"/>
    </row>
    <row r="84" spans="1:7" x14ac:dyDescent="0.2">
      <c r="A84" s="274"/>
      <c r="B84" s="274"/>
      <c r="C84" s="274"/>
      <c r="D84" s="274"/>
      <c r="E84" s="274"/>
      <c r="F84" s="274"/>
      <c r="G84" s="274"/>
    </row>
    <row r="85" spans="1:7" x14ac:dyDescent="0.2">
      <c r="A85" s="274"/>
      <c r="B85" s="274"/>
      <c r="C85" s="274"/>
      <c r="D85" s="274"/>
      <c r="E85" s="274"/>
      <c r="F85" s="274"/>
      <c r="G85" s="274"/>
    </row>
    <row r="86" spans="1:7" x14ac:dyDescent="0.2">
      <c r="A86" s="274"/>
      <c r="B86" s="274"/>
      <c r="C86" s="274"/>
      <c r="D86" s="274"/>
      <c r="E86" s="274"/>
      <c r="F86" s="274"/>
      <c r="G86" s="274"/>
    </row>
    <row r="87" spans="1:7" x14ac:dyDescent="0.2">
      <c r="A87" s="274"/>
      <c r="B87" s="274"/>
      <c r="C87" s="274"/>
      <c r="D87" s="274"/>
      <c r="E87" s="274"/>
      <c r="F87" s="274"/>
      <c r="G87" s="274"/>
    </row>
    <row r="88" spans="1:7" x14ac:dyDescent="0.2">
      <c r="E88" s="230"/>
    </row>
    <row r="89" spans="1:7" x14ac:dyDescent="0.2">
      <c r="E89" s="230"/>
    </row>
    <row r="90" spans="1:7" x14ac:dyDescent="0.2">
      <c r="E90" s="230"/>
    </row>
    <row r="91" spans="1:7" x14ac:dyDescent="0.2">
      <c r="E91" s="230"/>
    </row>
    <row r="92" spans="1:7" x14ac:dyDescent="0.2">
      <c r="E92" s="230"/>
    </row>
    <row r="93" spans="1:7" x14ac:dyDescent="0.2">
      <c r="E93" s="230"/>
    </row>
    <row r="94" spans="1:7" x14ac:dyDescent="0.2">
      <c r="E94" s="230"/>
    </row>
    <row r="95" spans="1:7" x14ac:dyDescent="0.2">
      <c r="E95" s="230"/>
    </row>
    <row r="96" spans="1:7" x14ac:dyDescent="0.2">
      <c r="E96" s="230"/>
    </row>
    <row r="97" spans="5:5" x14ac:dyDescent="0.2">
      <c r="E97" s="230"/>
    </row>
    <row r="98" spans="5:5" x14ac:dyDescent="0.2">
      <c r="E98" s="230"/>
    </row>
    <row r="99" spans="5:5" x14ac:dyDescent="0.2">
      <c r="E99" s="230"/>
    </row>
    <row r="100" spans="5:5" x14ac:dyDescent="0.2">
      <c r="E100" s="230"/>
    </row>
    <row r="101" spans="5:5" x14ac:dyDescent="0.2">
      <c r="E101" s="230"/>
    </row>
    <row r="102" spans="5:5" x14ac:dyDescent="0.2">
      <c r="E102" s="230"/>
    </row>
    <row r="103" spans="5:5" x14ac:dyDescent="0.2">
      <c r="E103" s="230"/>
    </row>
    <row r="104" spans="5:5" x14ac:dyDescent="0.2">
      <c r="E104" s="230"/>
    </row>
    <row r="105" spans="5:5" x14ac:dyDescent="0.2">
      <c r="E105" s="230"/>
    </row>
    <row r="106" spans="5:5" x14ac:dyDescent="0.2">
      <c r="E106" s="230"/>
    </row>
    <row r="107" spans="5:5" x14ac:dyDescent="0.2">
      <c r="E107" s="230"/>
    </row>
    <row r="108" spans="5:5" x14ac:dyDescent="0.2">
      <c r="E108" s="230"/>
    </row>
    <row r="109" spans="5:5" x14ac:dyDescent="0.2">
      <c r="E109" s="230"/>
    </row>
    <row r="110" spans="5:5" x14ac:dyDescent="0.2">
      <c r="E110" s="230"/>
    </row>
    <row r="111" spans="5:5" x14ac:dyDescent="0.2">
      <c r="E111" s="230"/>
    </row>
    <row r="112" spans="5:5" x14ac:dyDescent="0.2">
      <c r="E112" s="230"/>
    </row>
    <row r="113" spans="1:7" x14ac:dyDescent="0.2">
      <c r="E113" s="230"/>
    </row>
    <row r="114" spans="1:7" x14ac:dyDescent="0.2">
      <c r="E114" s="230"/>
    </row>
    <row r="115" spans="1:7" x14ac:dyDescent="0.2">
      <c r="E115" s="230"/>
    </row>
    <row r="116" spans="1:7" x14ac:dyDescent="0.2">
      <c r="E116" s="230"/>
    </row>
    <row r="117" spans="1:7" x14ac:dyDescent="0.2">
      <c r="E117" s="230"/>
    </row>
    <row r="118" spans="1:7" x14ac:dyDescent="0.2">
      <c r="E118" s="230"/>
    </row>
    <row r="119" spans="1:7" x14ac:dyDescent="0.2">
      <c r="A119" s="285"/>
      <c r="B119" s="285"/>
    </row>
    <row r="120" spans="1:7" x14ac:dyDescent="0.2">
      <c r="A120" s="274"/>
      <c r="B120" s="274"/>
      <c r="C120" s="286"/>
      <c r="D120" s="286"/>
      <c r="E120" s="287"/>
      <c r="F120" s="286"/>
      <c r="G120" s="288"/>
    </row>
    <row r="121" spans="1:7" x14ac:dyDescent="0.2">
      <c r="A121" s="289"/>
      <c r="B121" s="289"/>
      <c r="C121" s="274"/>
      <c r="D121" s="274"/>
      <c r="E121" s="290"/>
      <c r="F121" s="274"/>
      <c r="G121" s="274"/>
    </row>
    <row r="122" spans="1:7" x14ac:dyDescent="0.2">
      <c r="A122" s="274"/>
      <c r="B122" s="274"/>
      <c r="C122" s="274"/>
      <c r="D122" s="274"/>
      <c r="E122" s="290"/>
      <c r="F122" s="274"/>
      <c r="G122" s="274"/>
    </row>
    <row r="123" spans="1:7" x14ac:dyDescent="0.2">
      <c r="A123" s="274"/>
      <c r="B123" s="274"/>
      <c r="C123" s="274"/>
      <c r="D123" s="274"/>
      <c r="E123" s="290"/>
      <c r="F123" s="274"/>
      <c r="G123" s="274"/>
    </row>
    <row r="124" spans="1:7" x14ac:dyDescent="0.2">
      <c r="A124" s="274"/>
      <c r="B124" s="274"/>
      <c r="C124" s="274"/>
      <c r="D124" s="274"/>
      <c r="E124" s="290"/>
      <c r="F124" s="274"/>
      <c r="G124" s="274"/>
    </row>
    <row r="125" spans="1:7" x14ac:dyDescent="0.2">
      <c r="A125" s="274"/>
      <c r="B125" s="274"/>
      <c r="C125" s="274"/>
      <c r="D125" s="274"/>
      <c r="E125" s="290"/>
      <c r="F125" s="274"/>
      <c r="G125" s="274"/>
    </row>
    <row r="126" spans="1:7" x14ac:dyDescent="0.2">
      <c r="A126" s="274"/>
      <c r="B126" s="274"/>
      <c r="C126" s="274"/>
      <c r="D126" s="274"/>
      <c r="E126" s="290"/>
      <c r="F126" s="274"/>
      <c r="G126" s="274"/>
    </row>
    <row r="127" spans="1:7" x14ac:dyDescent="0.2">
      <c r="A127" s="274"/>
      <c r="B127" s="274"/>
      <c r="C127" s="274"/>
      <c r="D127" s="274"/>
      <c r="E127" s="290"/>
      <c r="F127" s="274"/>
      <c r="G127" s="274"/>
    </row>
    <row r="128" spans="1:7" x14ac:dyDescent="0.2">
      <c r="A128" s="274"/>
      <c r="B128" s="274"/>
      <c r="C128" s="274"/>
      <c r="D128" s="274"/>
      <c r="E128" s="290"/>
      <c r="F128" s="274"/>
      <c r="G128" s="274"/>
    </row>
    <row r="129" spans="1:7" x14ac:dyDescent="0.2">
      <c r="A129" s="274"/>
      <c r="B129" s="274"/>
      <c r="C129" s="274"/>
      <c r="D129" s="274"/>
      <c r="E129" s="290"/>
      <c r="F129" s="274"/>
      <c r="G129" s="274"/>
    </row>
    <row r="130" spans="1:7" x14ac:dyDescent="0.2">
      <c r="A130" s="274"/>
      <c r="B130" s="274"/>
      <c r="C130" s="274"/>
      <c r="D130" s="274"/>
      <c r="E130" s="290"/>
      <c r="F130" s="274"/>
      <c r="G130" s="274"/>
    </row>
    <row r="131" spans="1:7" x14ac:dyDescent="0.2">
      <c r="A131" s="274"/>
      <c r="B131" s="274"/>
      <c r="C131" s="274"/>
      <c r="D131" s="274"/>
      <c r="E131" s="290"/>
      <c r="F131" s="274"/>
      <c r="G131" s="274"/>
    </row>
    <row r="132" spans="1:7" x14ac:dyDescent="0.2">
      <c r="A132" s="274"/>
      <c r="B132" s="274"/>
      <c r="C132" s="274"/>
      <c r="D132" s="274"/>
      <c r="E132" s="290"/>
      <c r="F132" s="274"/>
      <c r="G132" s="274"/>
    </row>
    <row r="133" spans="1:7" x14ac:dyDescent="0.2">
      <c r="A133" s="274"/>
      <c r="B133" s="274"/>
      <c r="C133" s="274"/>
      <c r="D133" s="274"/>
      <c r="E133" s="290"/>
      <c r="F133" s="274"/>
      <c r="G133" s="274"/>
    </row>
  </sheetData>
  <mergeCells count="19">
    <mergeCell ref="C11:D11"/>
    <mergeCell ref="C14:D14"/>
    <mergeCell ref="C18:D18"/>
    <mergeCell ref="A1:G1"/>
    <mergeCell ref="A3:B3"/>
    <mergeCell ref="A4:B4"/>
    <mergeCell ref="E4:G4"/>
    <mergeCell ref="C9:D9"/>
    <mergeCell ref="C47:D47"/>
    <mergeCell ref="C20:D20"/>
    <mergeCell ref="C24:D24"/>
    <mergeCell ref="C26:D26"/>
    <mergeCell ref="C28:D28"/>
    <mergeCell ref="C32:D32"/>
    <mergeCell ref="C39:D39"/>
    <mergeCell ref="C41:D41"/>
    <mergeCell ref="C44:D44"/>
    <mergeCell ref="C45:D45"/>
    <mergeCell ref="C46:D46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1"/>
  <sheetViews>
    <sheetView zoomScaleNormal="100" workbookViewId="0"/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91" t="s">
        <v>102</v>
      </c>
      <c r="B1" s="92"/>
      <c r="C1" s="92"/>
      <c r="D1" s="92"/>
      <c r="E1" s="92"/>
      <c r="F1" s="92"/>
      <c r="G1" s="92"/>
    </row>
    <row r="2" spans="1:57" ht="12.75" customHeight="1" x14ac:dyDescent="0.2">
      <c r="A2" s="93" t="s">
        <v>33</v>
      </c>
      <c r="B2" s="94"/>
      <c r="C2" s="95" t="s">
        <v>110</v>
      </c>
      <c r="D2" s="95" t="s">
        <v>110</v>
      </c>
      <c r="E2" s="96"/>
      <c r="F2" s="97" t="s">
        <v>34</v>
      </c>
      <c r="G2" s="98"/>
    </row>
    <row r="3" spans="1:57" ht="3" hidden="1" customHeight="1" x14ac:dyDescent="0.2">
      <c r="A3" s="99"/>
      <c r="B3" s="100"/>
      <c r="C3" s="101"/>
      <c r="D3" s="101"/>
      <c r="E3" s="102"/>
      <c r="F3" s="103"/>
      <c r="G3" s="104"/>
    </row>
    <row r="4" spans="1:57" ht="12" customHeight="1" x14ac:dyDescent="0.2">
      <c r="A4" s="105" t="s">
        <v>35</v>
      </c>
      <c r="B4" s="100"/>
      <c r="C4" s="101"/>
      <c r="D4" s="101"/>
      <c r="E4" s="102"/>
      <c r="F4" s="103" t="s">
        <v>36</v>
      </c>
      <c r="G4" s="106"/>
    </row>
    <row r="5" spans="1:57" ht="12.95" customHeight="1" x14ac:dyDescent="0.2">
      <c r="A5" s="107" t="s">
        <v>107</v>
      </c>
      <c r="B5" s="108"/>
      <c r="C5" s="109" t="s">
        <v>108</v>
      </c>
      <c r="D5" s="110"/>
      <c r="E5" s="108"/>
      <c r="F5" s="103" t="s">
        <v>37</v>
      </c>
      <c r="G5" s="104"/>
    </row>
    <row r="6" spans="1:57" ht="12.95" customHeight="1" x14ac:dyDescent="0.2">
      <c r="A6" s="105" t="s">
        <v>38</v>
      </c>
      <c r="B6" s="100"/>
      <c r="C6" s="101"/>
      <c r="D6" s="101"/>
      <c r="E6" s="102"/>
      <c r="F6" s="111" t="s">
        <v>39</v>
      </c>
      <c r="G6" s="112"/>
      <c r="O6" s="113"/>
    </row>
    <row r="7" spans="1:57" ht="12.95" customHeight="1" x14ac:dyDescent="0.2">
      <c r="A7" s="114" t="s">
        <v>104</v>
      </c>
      <c r="B7" s="115"/>
      <c r="C7" s="116" t="s">
        <v>105</v>
      </c>
      <c r="D7" s="117"/>
      <c r="E7" s="117"/>
      <c r="F7" s="118" t="s">
        <v>40</v>
      </c>
      <c r="G7" s="112">
        <f>IF(G6=0,,ROUND((F30+F32)/G6,1))</f>
        <v>0</v>
      </c>
    </row>
    <row r="8" spans="1:57" x14ac:dyDescent="0.2">
      <c r="A8" s="119" t="s">
        <v>41</v>
      </c>
      <c r="B8" s="103"/>
      <c r="C8" s="310"/>
      <c r="D8" s="310"/>
      <c r="E8" s="311"/>
      <c r="F8" s="120" t="s">
        <v>42</v>
      </c>
      <c r="G8" s="121"/>
      <c r="H8" s="122"/>
      <c r="I8" s="123"/>
    </row>
    <row r="9" spans="1:57" x14ac:dyDescent="0.2">
      <c r="A9" s="119" t="s">
        <v>43</v>
      </c>
      <c r="B9" s="103"/>
      <c r="C9" s="310"/>
      <c r="D9" s="310"/>
      <c r="E9" s="311"/>
      <c r="F9" s="103"/>
      <c r="G9" s="124"/>
      <c r="H9" s="125"/>
    </row>
    <row r="10" spans="1:57" x14ac:dyDescent="0.2">
      <c r="A10" s="119" t="s">
        <v>44</v>
      </c>
      <c r="B10" s="103"/>
      <c r="C10" s="310" t="s">
        <v>241</v>
      </c>
      <c r="D10" s="310"/>
      <c r="E10" s="310"/>
      <c r="F10" s="126"/>
      <c r="G10" s="127"/>
      <c r="H10" s="128"/>
    </row>
    <row r="11" spans="1:57" ht="13.5" customHeight="1" x14ac:dyDescent="0.2">
      <c r="A11" s="119" t="s">
        <v>45</v>
      </c>
      <c r="B11" s="103"/>
      <c r="C11" s="310"/>
      <c r="D11" s="310"/>
      <c r="E11" s="310"/>
      <c r="F11" s="129" t="s">
        <v>46</v>
      </c>
      <c r="G11" s="130"/>
      <c r="H11" s="125"/>
      <c r="BA11" s="131"/>
      <c r="BB11" s="131"/>
      <c r="BC11" s="131"/>
      <c r="BD11" s="131"/>
      <c r="BE11" s="131"/>
    </row>
    <row r="12" spans="1:57" ht="12.75" customHeight="1" x14ac:dyDescent="0.2">
      <c r="A12" s="132" t="s">
        <v>47</v>
      </c>
      <c r="B12" s="100"/>
      <c r="C12" s="312"/>
      <c r="D12" s="312"/>
      <c r="E12" s="312"/>
      <c r="F12" s="133" t="s">
        <v>48</v>
      </c>
      <c r="G12" s="134"/>
      <c r="H12" s="125"/>
    </row>
    <row r="13" spans="1:57" ht="28.5" customHeight="1" thickBot="1" x14ac:dyDescent="0.25">
      <c r="A13" s="135" t="s">
        <v>49</v>
      </c>
      <c r="B13" s="136"/>
      <c r="C13" s="136"/>
      <c r="D13" s="136"/>
      <c r="E13" s="137"/>
      <c r="F13" s="137"/>
      <c r="G13" s="138"/>
      <c r="H13" s="125"/>
    </row>
    <row r="14" spans="1:57" ht="17.25" customHeight="1" thickBot="1" x14ac:dyDescent="0.25">
      <c r="A14" s="139" t="s">
        <v>50</v>
      </c>
      <c r="B14" s="140"/>
      <c r="C14" s="141"/>
      <c r="D14" s="142" t="s">
        <v>51</v>
      </c>
      <c r="E14" s="143"/>
      <c r="F14" s="143"/>
      <c r="G14" s="141"/>
    </row>
    <row r="15" spans="1:57" ht="15.95" customHeight="1" x14ac:dyDescent="0.2">
      <c r="A15" s="144"/>
      <c r="B15" s="145" t="s">
        <v>52</v>
      </c>
      <c r="C15" s="146">
        <f>'SO 01  Rek'!E14</f>
        <v>0</v>
      </c>
      <c r="D15" s="147" t="str">
        <f>'SO 01  Rek'!A19</f>
        <v>Ztížené výrobní podmínky</v>
      </c>
      <c r="E15" s="148"/>
      <c r="F15" s="149"/>
      <c r="G15" s="146">
        <f>'SO 01  Rek'!I19</f>
        <v>0</v>
      </c>
    </row>
    <row r="16" spans="1:57" ht="15.95" customHeight="1" x14ac:dyDescent="0.2">
      <c r="A16" s="144" t="s">
        <v>53</v>
      </c>
      <c r="B16" s="145" t="s">
        <v>54</v>
      </c>
      <c r="C16" s="146">
        <f>'SO 01  Rek'!F14</f>
        <v>0</v>
      </c>
      <c r="D16" s="99" t="str">
        <f>'SO 01  Rek'!A20</f>
        <v>Oborová přirážka</v>
      </c>
      <c r="E16" s="150"/>
      <c r="F16" s="151"/>
      <c r="G16" s="146">
        <f>'SO 01  Rek'!I20</f>
        <v>0</v>
      </c>
    </row>
    <row r="17" spans="1:7" ht="15.95" customHeight="1" x14ac:dyDescent="0.2">
      <c r="A17" s="144" t="s">
        <v>55</v>
      </c>
      <c r="B17" s="145" t="s">
        <v>56</v>
      </c>
      <c r="C17" s="146">
        <f>'SO 01  Rek'!H14</f>
        <v>0</v>
      </c>
      <c r="D17" s="99" t="str">
        <f>'SO 01  Rek'!A21</f>
        <v>Přesun stavebních kapacit</v>
      </c>
      <c r="E17" s="150"/>
      <c r="F17" s="151"/>
      <c r="G17" s="146">
        <f>'SO 01  Rek'!I21</f>
        <v>0</v>
      </c>
    </row>
    <row r="18" spans="1:7" ht="15.95" customHeight="1" x14ac:dyDescent="0.2">
      <c r="A18" s="152" t="s">
        <v>57</v>
      </c>
      <c r="B18" s="153" t="s">
        <v>58</v>
      </c>
      <c r="C18" s="146">
        <f>'SO 01  Rek'!G14</f>
        <v>0</v>
      </c>
      <c r="D18" s="99" t="str">
        <f>'SO 01  Rek'!A22</f>
        <v>Mimostaveništní doprava</v>
      </c>
      <c r="E18" s="150"/>
      <c r="F18" s="151"/>
      <c r="G18" s="146">
        <f>'SO 01  Rek'!I22</f>
        <v>0</v>
      </c>
    </row>
    <row r="19" spans="1:7" ht="15.95" customHeight="1" x14ac:dyDescent="0.2">
      <c r="A19" s="154" t="s">
        <v>59</v>
      </c>
      <c r="B19" s="145"/>
      <c r="C19" s="146">
        <f>SUM(C15:C18)</f>
        <v>0</v>
      </c>
      <c r="D19" s="99" t="str">
        <f>'SO 01  Rek'!A23</f>
        <v>Zařízení staveniště</v>
      </c>
      <c r="E19" s="150"/>
      <c r="F19" s="151"/>
      <c r="G19" s="146">
        <f>'SO 01  Rek'!I23</f>
        <v>0</v>
      </c>
    </row>
    <row r="20" spans="1:7" ht="15.95" customHeight="1" x14ac:dyDescent="0.2">
      <c r="A20" s="154"/>
      <c r="B20" s="145"/>
      <c r="C20" s="146"/>
      <c r="D20" s="99" t="str">
        <f>'SO 01  Rek'!A24</f>
        <v>Provoz investora</v>
      </c>
      <c r="E20" s="150"/>
      <c r="F20" s="151"/>
      <c r="G20" s="146">
        <f>'SO 01  Rek'!I24</f>
        <v>0</v>
      </c>
    </row>
    <row r="21" spans="1:7" ht="15.95" customHeight="1" x14ac:dyDescent="0.2">
      <c r="A21" s="154" t="s">
        <v>30</v>
      </c>
      <c r="B21" s="145"/>
      <c r="C21" s="146">
        <f>'SO 01  Rek'!I14</f>
        <v>0</v>
      </c>
      <c r="D21" s="99" t="str">
        <f>'SO 01  Rek'!A25</f>
        <v>Kompletační činnost (IČD)</v>
      </c>
      <c r="E21" s="150"/>
      <c r="F21" s="151"/>
      <c r="G21" s="146">
        <f>'SO 01  Rek'!I25</f>
        <v>0</v>
      </c>
    </row>
    <row r="22" spans="1:7" ht="15.95" customHeight="1" x14ac:dyDescent="0.2">
      <c r="A22" s="155" t="s">
        <v>60</v>
      </c>
      <c r="B22" s="125"/>
      <c r="C22" s="146">
        <f>C19+C21</f>
        <v>0</v>
      </c>
      <c r="D22" s="99" t="s">
        <v>61</v>
      </c>
      <c r="E22" s="150"/>
      <c r="F22" s="151"/>
      <c r="G22" s="146">
        <f>G23-SUM(G15:G21)</f>
        <v>0</v>
      </c>
    </row>
    <row r="23" spans="1:7" ht="15.95" customHeight="1" thickBot="1" x14ac:dyDescent="0.25">
      <c r="A23" s="313" t="s">
        <v>62</v>
      </c>
      <c r="B23" s="314"/>
      <c r="C23" s="156">
        <f>C22+G23</f>
        <v>0</v>
      </c>
      <c r="D23" s="157" t="s">
        <v>63</v>
      </c>
      <c r="E23" s="158"/>
      <c r="F23" s="159"/>
      <c r="G23" s="146">
        <f>'SO 01  Rek'!H27</f>
        <v>0</v>
      </c>
    </row>
    <row r="24" spans="1:7" x14ac:dyDescent="0.2">
      <c r="A24" s="160" t="s">
        <v>64</v>
      </c>
      <c r="B24" s="161"/>
      <c r="C24" s="162"/>
      <c r="D24" s="161" t="s">
        <v>65</v>
      </c>
      <c r="E24" s="161"/>
      <c r="F24" s="163" t="s">
        <v>66</v>
      </c>
      <c r="G24" s="164"/>
    </row>
    <row r="25" spans="1:7" x14ac:dyDescent="0.2">
      <c r="A25" s="155" t="s">
        <v>67</v>
      </c>
      <c r="B25" s="125"/>
      <c r="C25" s="165"/>
      <c r="D25" s="125" t="s">
        <v>67</v>
      </c>
      <c r="F25" s="166" t="s">
        <v>67</v>
      </c>
      <c r="G25" s="167"/>
    </row>
    <row r="26" spans="1:7" ht="37.5" customHeight="1" x14ac:dyDescent="0.2">
      <c r="A26" s="155" t="s">
        <v>68</v>
      </c>
      <c r="B26" s="168"/>
      <c r="C26" s="165"/>
      <c r="D26" s="125" t="s">
        <v>68</v>
      </c>
      <c r="F26" s="166" t="s">
        <v>68</v>
      </c>
      <c r="G26" s="167"/>
    </row>
    <row r="27" spans="1:7" x14ac:dyDescent="0.2">
      <c r="A27" s="155"/>
      <c r="B27" s="169"/>
      <c r="C27" s="165"/>
      <c r="D27" s="125"/>
      <c r="F27" s="166"/>
      <c r="G27" s="167"/>
    </row>
    <row r="28" spans="1:7" x14ac:dyDescent="0.2">
      <c r="A28" s="155" t="s">
        <v>69</v>
      </c>
      <c r="B28" s="125"/>
      <c r="C28" s="165"/>
      <c r="D28" s="166" t="s">
        <v>70</v>
      </c>
      <c r="E28" s="165"/>
      <c r="F28" s="170" t="s">
        <v>70</v>
      </c>
      <c r="G28" s="167"/>
    </row>
    <row r="29" spans="1:7" ht="69" customHeight="1" x14ac:dyDescent="0.2">
      <c r="A29" s="155"/>
      <c r="B29" s="125"/>
      <c r="C29" s="171"/>
      <c r="D29" s="172"/>
      <c r="E29" s="171"/>
      <c r="F29" s="125"/>
      <c r="G29" s="167"/>
    </row>
    <row r="30" spans="1:7" x14ac:dyDescent="0.2">
      <c r="A30" s="173" t="s">
        <v>12</v>
      </c>
      <c r="B30" s="174"/>
      <c r="C30" s="175">
        <v>21</v>
      </c>
      <c r="D30" s="174" t="s">
        <v>71</v>
      </c>
      <c r="E30" s="176"/>
      <c r="F30" s="305">
        <f>C23-F32</f>
        <v>0</v>
      </c>
      <c r="G30" s="306"/>
    </row>
    <row r="31" spans="1:7" x14ac:dyDescent="0.2">
      <c r="A31" s="173" t="s">
        <v>72</v>
      </c>
      <c r="B31" s="174"/>
      <c r="C31" s="175">
        <f>C30</f>
        <v>21</v>
      </c>
      <c r="D31" s="174" t="s">
        <v>73</v>
      </c>
      <c r="E31" s="176"/>
      <c r="F31" s="305">
        <f>ROUND(PRODUCT(F30,C31/100),0)</f>
        <v>0</v>
      </c>
      <c r="G31" s="306"/>
    </row>
    <row r="32" spans="1:7" x14ac:dyDescent="0.2">
      <c r="A32" s="173" t="s">
        <v>12</v>
      </c>
      <c r="B32" s="174"/>
      <c r="C32" s="175">
        <v>0</v>
      </c>
      <c r="D32" s="174" t="s">
        <v>73</v>
      </c>
      <c r="E32" s="176"/>
      <c r="F32" s="305">
        <v>0</v>
      </c>
      <c r="G32" s="306"/>
    </row>
    <row r="33" spans="1:8" x14ac:dyDescent="0.2">
      <c r="A33" s="173" t="s">
        <v>72</v>
      </c>
      <c r="B33" s="177"/>
      <c r="C33" s="178">
        <f>C32</f>
        <v>0</v>
      </c>
      <c r="D33" s="174" t="s">
        <v>73</v>
      </c>
      <c r="E33" s="151"/>
      <c r="F33" s="305">
        <f>ROUND(PRODUCT(F32,C33/100),0)</f>
        <v>0</v>
      </c>
      <c r="G33" s="306"/>
    </row>
    <row r="34" spans="1:8" s="182" customFormat="1" ht="19.5" customHeight="1" thickBot="1" x14ac:dyDescent="0.3">
      <c r="A34" s="179" t="s">
        <v>74</v>
      </c>
      <c r="B34" s="180"/>
      <c r="C34" s="180"/>
      <c r="D34" s="180"/>
      <c r="E34" s="181"/>
      <c r="F34" s="307">
        <f>ROUND(SUM(F30:F33),0)</f>
        <v>0</v>
      </c>
      <c r="G34" s="308"/>
    </row>
    <row r="36" spans="1:8" x14ac:dyDescent="0.2">
      <c r="A36" s="2" t="s">
        <v>75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">
      <c r="A37" s="2"/>
      <c r="B37" s="309"/>
      <c r="C37" s="309"/>
      <c r="D37" s="309"/>
      <c r="E37" s="309"/>
      <c r="F37" s="309"/>
      <c r="G37" s="309"/>
      <c r="H37" s="1" t="s">
        <v>1</v>
      </c>
    </row>
    <row r="38" spans="1:8" ht="12.75" customHeight="1" x14ac:dyDescent="0.2">
      <c r="A38" s="183"/>
      <c r="B38" s="309"/>
      <c r="C38" s="309"/>
      <c r="D38" s="309"/>
      <c r="E38" s="309"/>
      <c r="F38" s="309"/>
      <c r="G38" s="309"/>
      <c r="H38" s="1" t="s">
        <v>1</v>
      </c>
    </row>
    <row r="39" spans="1:8" x14ac:dyDescent="0.2">
      <c r="A39" s="183"/>
      <c r="B39" s="309"/>
      <c r="C39" s="309"/>
      <c r="D39" s="309"/>
      <c r="E39" s="309"/>
      <c r="F39" s="309"/>
      <c r="G39" s="309"/>
      <c r="H39" s="1" t="s">
        <v>1</v>
      </c>
    </row>
    <row r="40" spans="1:8" x14ac:dyDescent="0.2">
      <c r="A40" s="183"/>
      <c r="B40" s="309"/>
      <c r="C40" s="309"/>
      <c r="D40" s="309"/>
      <c r="E40" s="309"/>
      <c r="F40" s="309"/>
      <c r="G40" s="309"/>
      <c r="H40" s="1" t="s">
        <v>1</v>
      </c>
    </row>
    <row r="41" spans="1:8" x14ac:dyDescent="0.2">
      <c r="A41" s="183"/>
      <c r="B41" s="309"/>
      <c r="C41" s="309"/>
      <c r="D41" s="309"/>
      <c r="E41" s="309"/>
      <c r="F41" s="309"/>
      <c r="G41" s="309"/>
      <c r="H41" s="1" t="s">
        <v>1</v>
      </c>
    </row>
    <row r="42" spans="1:8" x14ac:dyDescent="0.2">
      <c r="A42" s="183"/>
      <c r="B42" s="309"/>
      <c r="C42" s="309"/>
      <c r="D42" s="309"/>
      <c r="E42" s="309"/>
      <c r="F42" s="309"/>
      <c r="G42" s="309"/>
      <c r="H42" s="1" t="s">
        <v>1</v>
      </c>
    </row>
    <row r="43" spans="1:8" x14ac:dyDescent="0.2">
      <c r="A43" s="183"/>
      <c r="B43" s="309"/>
      <c r="C43" s="309"/>
      <c r="D43" s="309"/>
      <c r="E43" s="309"/>
      <c r="F43" s="309"/>
      <c r="G43" s="309"/>
      <c r="H43" s="1" t="s">
        <v>1</v>
      </c>
    </row>
    <row r="44" spans="1:8" ht="12.75" customHeight="1" x14ac:dyDescent="0.2">
      <c r="A44" s="183"/>
      <c r="B44" s="309"/>
      <c r="C44" s="309"/>
      <c r="D44" s="309"/>
      <c r="E44" s="309"/>
      <c r="F44" s="309"/>
      <c r="G44" s="309"/>
      <c r="H44" s="1" t="s">
        <v>1</v>
      </c>
    </row>
    <row r="45" spans="1:8" ht="12.75" customHeight="1" x14ac:dyDescent="0.2">
      <c r="A45" s="183"/>
      <c r="B45" s="309"/>
      <c r="C45" s="309"/>
      <c r="D45" s="309"/>
      <c r="E45" s="309"/>
      <c r="F45" s="309"/>
      <c r="G45" s="309"/>
      <c r="H45" s="1" t="s">
        <v>1</v>
      </c>
    </row>
    <row r="46" spans="1:8" x14ac:dyDescent="0.2">
      <c r="B46" s="304"/>
      <c r="C46" s="304"/>
      <c r="D46" s="304"/>
      <c r="E46" s="304"/>
      <c r="F46" s="304"/>
      <c r="G46" s="304"/>
    </row>
    <row r="47" spans="1:8" x14ac:dyDescent="0.2">
      <c r="B47" s="304"/>
      <c r="C47" s="304"/>
      <c r="D47" s="304"/>
      <c r="E47" s="304"/>
      <c r="F47" s="304"/>
      <c r="G47" s="304"/>
    </row>
    <row r="48" spans="1:8" x14ac:dyDescent="0.2">
      <c r="B48" s="304"/>
      <c r="C48" s="304"/>
      <c r="D48" s="304"/>
      <c r="E48" s="304"/>
      <c r="F48" s="304"/>
      <c r="G48" s="304"/>
    </row>
    <row r="49" spans="2:7" x14ac:dyDescent="0.2">
      <c r="B49" s="304"/>
      <c r="C49" s="304"/>
      <c r="D49" s="304"/>
      <c r="E49" s="304"/>
      <c r="F49" s="304"/>
      <c r="G49" s="304"/>
    </row>
    <row r="50" spans="2:7" x14ac:dyDescent="0.2">
      <c r="B50" s="304"/>
      <c r="C50" s="304"/>
      <c r="D50" s="304"/>
      <c r="E50" s="304"/>
      <c r="F50" s="304"/>
      <c r="G50" s="304"/>
    </row>
    <row r="51" spans="2:7" x14ac:dyDescent="0.2">
      <c r="B51" s="304"/>
      <c r="C51" s="304"/>
      <c r="D51" s="304"/>
      <c r="E51" s="304"/>
      <c r="F51" s="304"/>
      <c r="G51" s="304"/>
    </row>
  </sheetData>
  <mergeCells count="18">
    <mergeCell ref="A23:B23"/>
    <mergeCell ref="C8:E8"/>
    <mergeCell ref="C9:E9"/>
    <mergeCell ref="C10:E10"/>
    <mergeCell ref="C11:E11"/>
    <mergeCell ref="C12:E12"/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8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13.5" thickTop="1" x14ac:dyDescent="0.2">
      <c r="A1" s="315" t="s">
        <v>2</v>
      </c>
      <c r="B1" s="316"/>
      <c r="C1" s="184" t="s">
        <v>106</v>
      </c>
      <c r="D1" s="185"/>
      <c r="E1" s="186"/>
      <c r="F1" s="185"/>
      <c r="G1" s="187" t="s">
        <v>76</v>
      </c>
      <c r="H1" s="188" t="s">
        <v>110</v>
      </c>
      <c r="I1" s="189"/>
    </row>
    <row r="2" spans="1:57" ht="13.5" thickBot="1" x14ac:dyDescent="0.25">
      <c r="A2" s="317" t="s">
        <v>77</v>
      </c>
      <c r="B2" s="318"/>
      <c r="C2" s="190" t="s">
        <v>109</v>
      </c>
      <c r="D2" s="191"/>
      <c r="E2" s="192"/>
      <c r="F2" s="191"/>
      <c r="G2" s="319"/>
      <c r="H2" s="320"/>
      <c r="I2" s="321"/>
    </row>
    <row r="3" spans="1:57" ht="13.5" thickTop="1" x14ac:dyDescent="0.2">
      <c r="F3" s="125"/>
    </row>
    <row r="4" spans="1:57" ht="19.5" customHeight="1" x14ac:dyDescent="0.25">
      <c r="A4" s="193" t="s">
        <v>78</v>
      </c>
      <c r="B4" s="194"/>
      <c r="C4" s="194"/>
      <c r="D4" s="194"/>
      <c r="E4" s="195"/>
      <c r="F4" s="194"/>
      <c r="G4" s="194"/>
      <c r="H4" s="194"/>
      <c r="I4" s="194"/>
    </row>
    <row r="5" spans="1:57" ht="13.5" thickBot="1" x14ac:dyDescent="0.25"/>
    <row r="6" spans="1:57" s="125" customFormat="1" ht="13.5" thickBot="1" x14ac:dyDescent="0.25">
      <c r="A6" s="196"/>
      <c r="B6" s="197" t="s">
        <v>79</v>
      </c>
      <c r="C6" s="197"/>
      <c r="D6" s="198"/>
      <c r="E6" s="199" t="s">
        <v>26</v>
      </c>
      <c r="F6" s="200" t="s">
        <v>27</v>
      </c>
      <c r="G6" s="200" t="s">
        <v>28</v>
      </c>
      <c r="H6" s="200" t="s">
        <v>29</v>
      </c>
      <c r="I6" s="201" t="s">
        <v>30</v>
      </c>
    </row>
    <row r="7" spans="1:57" s="125" customFormat="1" x14ac:dyDescent="0.2">
      <c r="A7" s="291" t="str">
        <f>'SO 01  Pol'!B7</f>
        <v>1</v>
      </c>
      <c r="B7" s="62" t="str">
        <f>'SO 01  Pol'!C7</f>
        <v>Zemní práce</v>
      </c>
      <c r="D7" s="202"/>
      <c r="E7" s="292">
        <f>'SO 01  Pol'!BA41</f>
        <v>0</v>
      </c>
      <c r="F7" s="293">
        <f>'SO 01  Pol'!BB41</f>
        <v>0</v>
      </c>
      <c r="G7" s="293">
        <f>'SO 01  Pol'!BC41</f>
        <v>0</v>
      </c>
      <c r="H7" s="293">
        <f>'SO 01  Pol'!BD41</f>
        <v>0</v>
      </c>
      <c r="I7" s="294">
        <f>'SO 01  Pol'!BE41</f>
        <v>0</v>
      </c>
    </row>
    <row r="8" spans="1:57" s="125" customFormat="1" x14ac:dyDescent="0.2">
      <c r="A8" s="291" t="str">
        <f>'SO 01  Pol'!B42</f>
        <v>5</v>
      </c>
      <c r="B8" s="62" t="str">
        <f>'SO 01  Pol'!C42</f>
        <v>Komunikace</v>
      </c>
      <c r="D8" s="202"/>
      <c r="E8" s="292">
        <f>'SO 01  Pol'!BA48</f>
        <v>0</v>
      </c>
      <c r="F8" s="293">
        <f>'SO 01  Pol'!BB48</f>
        <v>0</v>
      </c>
      <c r="G8" s="293">
        <f>'SO 01  Pol'!BC48</f>
        <v>0</v>
      </c>
      <c r="H8" s="293">
        <f>'SO 01  Pol'!BD48</f>
        <v>0</v>
      </c>
      <c r="I8" s="294">
        <f>'SO 01  Pol'!BE48</f>
        <v>0</v>
      </c>
    </row>
    <row r="9" spans="1:57" s="125" customFormat="1" x14ac:dyDescent="0.2">
      <c r="A9" s="291" t="str">
        <f>'SO 01  Pol'!B49</f>
        <v>8</v>
      </c>
      <c r="B9" s="62" t="str">
        <f>'SO 01  Pol'!C49</f>
        <v>Trubní vedení</v>
      </c>
      <c r="D9" s="202"/>
      <c r="E9" s="292">
        <f>'SO 01  Pol'!BA51</f>
        <v>0</v>
      </c>
      <c r="F9" s="293">
        <f>'SO 01  Pol'!BB51</f>
        <v>0</v>
      </c>
      <c r="G9" s="293">
        <f>'SO 01  Pol'!BC51</f>
        <v>0</v>
      </c>
      <c r="H9" s="293">
        <f>'SO 01  Pol'!BD51</f>
        <v>0</v>
      </c>
      <c r="I9" s="294">
        <f>'SO 01  Pol'!BE51</f>
        <v>0</v>
      </c>
    </row>
    <row r="10" spans="1:57" s="125" customFormat="1" x14ac:dyDescent="0.2">
      <c r="A10" s="291" t="str">
        <f>'SO 01  Pol'!B52</f>
        <v>91</v>
      </c>
      <c r="B10" s="62" t="str">
        <f>'SO 01  Pol'!C52</f>
        <v>Doplňující práce na komunikaci</v>
      </c>
      <c r="D10" s="202"/>
      <c r="E10" s="292">
        <f>'SO 01  Pol'!BA74</f>
        <v>0</v>
      </c>
      <c r="F10" s="293">
        <f>'SO 01  Pol'!BB74</f>
        <v>0</v>
      </c>
      <c r="G10" s="293">
        <f>'SO 01  Pol'!BC74</f>
        <v>0</v>
      </c>
      <c r="H10" s="293">
        <f>'SO 01  Pol'!BD74</f>
        <v>0</v>
      </c>
      <c r="I10" s="294">
        <f>'SO 01  Pol'!BE74</f>
        <v>0</v>
      </c>
    </row>
    <row r="11" spans="1:57" s="125" customFormat="1" x14ac:dyDescent="0.2">
      <c r="A11" s="291" t="str">
        <f>'SO 01  Pol'!B75</f>
        <v>99</v>
      </c>
      <c r="B11" s="62" t="str">
        <f>'SO 01  Pol'!C75</f>
        <v>Staveništní přesun hmot</v>
      </c>
      <c r="D11" s="202"/>
      <c r="E11" s="292">
        <f>'SO 01  Pol'!BA77</f>
        <v>0</v>
      </c>
      <c r="F11" s="293">
        <f>'SO 01  Pol'!BB77</f>
        <v>0</v>
      </c>
      <c r="G11" s="293">
        <f>'SO 01  Pol'!BC77</f>
        <v>0</v>
      </c>
      <c r="H11" s="293">
        <f>'SO 01  Pol'!BD77</f>
        <v>0</v>
      </c>
      <c r="I11" s="294">
        <f>'SO 01  Pol'!BE77</f>
        <v>0</v>
      </c>
    </row>
    <row r="12" spans="1:57" s="125" customFormat="1" x14ac:dyDescent="0.2">
      <c r="A12" s="291" t="str">
        <f>'SO 01  Pol'!B78</f>
        <v>D96</v>
      </c>
      <c r="B12" s="62" t="str">
        <f>'SO 01  Pol'!C78</f>
        <v>Přesuny suti a vybouraných hmot</v>
      </c>
      <c r="D12" s="202"/>
      <c r="E12" s="292">
        <f>'SO 01  Pol'!BA82</f>
        <v>0</v>
      </c>
      <c r="F12" s="293">
        <f>'SO 01  Pol'!BB82</f>
        <v>0</v>
      </c>
      <c r="G12" s="293">
        <f>'SO 01  Pol'!BC82</f>
        <v>0</v>
      </c>
      <c r="H12" s="293">
        <f>'SO 01  Pol'!BD82</f>
        <v>0</v>
      </c>
      <c r="I12" s="294">
        <f>'SO 01  Pol'!BE82</f>
        <v>0</v>
      </c>
    </row>
    <row r="13" spans="1:57" s="125" customFormat="1" ht="13.5" thickBot="1" x14ac:dyDescent="0.25">
      <c r="A13" s="291" t="str">
        <f>'SO 01  Pol'!B83</f>
        <v>OST</v>
      </c>
      <c r="B13" s="62" t="str">
        <f>'SO 01  Pol'!C83</f>
        <v>Ostatní</v>
      </c>
      <c r="D13" s="202"/>
      <c r="E13" s="292">
        <f>'SO 01  Pol'!BA86</f>
        <v>0</v>
      </c>
      <c r="F13" s="293">
        <f>'SO 01  Pol'!BB86</f>
        <v>0</v>
      </c>
      <c r="G13" s="293">
        <f>'SO 01  Pol'!BC86</f>
        <v>0</v>
      </c>
      <c r="H13" s="293">
        <f>'SO 01  Pol'!BD86</f>
        <v>0</v>
      </c>
      <c r="I13" s="294">
        <f>'SO 01  Pol'!BE86</f>
        <v>0</v>
      </c>
    </row>
    <row r="14" spans="1:57" s="14" customFormat="1" ht="13.5" thickBot="1" x14ac:dyDescent="0.25">
      <c r="A14" s="203"/>
      <c r="B14" s="204" t="s">
        <v>80</v>
      </c>
      <c r="C14" s="204"/>
      <c r="D14" s="205"/>
      <c r="E14" s="206">
        <f>SUM(E7:E13)</f>
        <v>0</v>
      </c>
      <c r="F14" s="207">
        <f>SUM(F7:F13)</f>
        <v>0</v>
      </c>
      <c r="G14" s="207">
        <f>SUM(G7:G13)</f>
        <v>0</v>
      </c>
      <c r="H14" s="207">
        <f>SUM(H7:H13)</f>
        <v>0</v>
      </c>
      <c r="I14" s="208">
        <f>SUM(I7:I13)</f>
        <v>0</v>
      </c>
    </row>
    <row r="15" spans="1:57" x14ac:dyDescent="0.2">
      <c r="A15" s="125"/>
      <c r="B15" s="125"/>
      <c r="C15" s="125"/>
      <c r="D15" s="125"/>
      <c r="E15" s="125"/>
      <c r="F15" s="125"/>
      <c r="G15" s="125"/>
      <c r="H15" s="125"/>
      <c r="I15" s="125"/>
    </row>
    <row r="16" spans="1:57" ht="19.5" customHeight="1" x14ac:dyDescent="0.25">
      <c r="A16" s="194" t="s">
        <v>81</v>
      </c>
      <c r="B16" s="194"/>
      <c r="C16" s="194"/>
      <c r="D16" s="194"/>
      <c r="E16" s="194"/>
      <c r="F16" s="194"/>
      <c r="G16" s="209"/>
      <c r="H16" s="194"/>
      <c r="I16" s="194"/>
      <c r="BA16" s="131"/>
      <c r="BB16" s="131"/>
      <c r="BC16" s="131"/>
      <c r="BD16" s="131"/>
      <c r="BE16" s="131"/>
    </row>
    <row r="17" spans="1:53" ht="13.5" thickBot="1" x14ac:dyDescent="0.25"/>
    <row r="18" spans="1:53" x14ac:dyDescent="0.2">
      <c r="A18" s="160" t="s">
        <v>82</v>
      </c>
      <c r="B18" s="161"/>
      <c r="C18" s="161"/>
      <c r="D18" s="210"/>
      <c r="E18" s="211" t="s">
        <v>83</v>
      </c>
      <c r="F18" s="212" t="s">
        <v>13</v>
      </c>
      <c r="G18" s="213" t="s">
        <v>84</v>
      </c>
      <c r="H18" s="214"/>
      <c r="I18" s="215" t="s">
        <v>83</v>
      </c>
    </row>
    <row r="19" spans="1:53" x14ac:dyDescent="0.2">
      <c r="A19" s="154" t="s">
        <v>233</v>
      </c>
      <c r="B19" s="145"/>
      <c r="C19" s="145"/>
      <c r="D19" s="216"/>
      <c r="E19" s="217"/>
      <c r="F19" s="218"/>
      <c r="G19" s="219">
        <v>0</v>
      </c>
      <c r="H19" s="220"/>
      <c r="I19" s="221">
        <f t="shared" ref="I19:I26" si="0">E19+F19*G19/100</f>
        <v>0</v>
      </c>
      <c r="BA19" s="1">
        <v>0</v>
      </c>
    </row>
    <row r="20" spans="1:53" x14ac:dyDescent="0.2">
      <c r="A20" s="154" t="s">
        <v>234</v>
      </c>
      <c r="B20" s="145"/>
      <c r="C20" s="145"/>
      <c r="D20" s="216"/>
      <c r="E20" s="217"/>
      <c r="F20" s="218"/>
      <c r="G20" s="219">
        <v>0</v>
      </c>
      <c r="H20" s="220"/>
      <c r="I20" s="221">
        <f t="shared" si="0"/>
        <v>0</v>
      </c>
      <c r="BA20" s="1">
        <v>0</v>
      </c>
    </row>
    <row r="21" spans="1:53" x14ac:dyDescent="0.2">
      <c r="A21" s="154" t="s">
        <v>235</v>
      </c>
      <c r="B21" s="145"/>
      <c r="C21" s="145"/>
      <c r="D21" s="216"/>
      <c r="E21" s="217"/>
      <c r="F21" s="218"/>
      <c r="G21" s="219">
        <v>0</v>
      </c>
      <c r="H21" s="220"/>
      <c r="I21" s="221">
        <f t="shared" si="0"/>
        <v>0</v>
      </c>
      <c r="BA21" s="1">
        <v>0</v>
      </c>
    </row>
    <row r="22" spans="1:53" x14ac:dyDescent="0.2">
      <c r="A22" s="154" t="s">
        <v>236</v>
      </c>
      <c r="B22" s="145"/>
      <c r="C22" s="145"/>
      <c r="D22" s="216"/>
      <c r="E22" s="217"/>
      <c r="F22" s="218"/>
      <c r="G22" s="219">
        <v>0</v>
      </c>
      <c r="H22" s="220"/>
      <c r="I22" s="221">
        <f t="shared" si="0"/>
        <v>0</v>
      </c>
      <c r="BA22" s="1">
        <v>0</v>
      </c>
    </row>
    <row r="23" spans="1:53" x14ac:dyDescent="0.2">
      <c r="A23" s="154" t="s">
        <v>237</v>
      </c>
      <c r="B23" s="145"/>
      <c r="C23" s="145"/>
      <c r="D23" s="216"/>
      <c r="E23" s="217"/>
      <c r="F23" s="218"/>
      <c r="G23" s="219">
        <v>0</v>
      </c>
      <c r="H23" s="220"/>
      <c r="I23" s="221">
        <f t="shared" si="0"/>
        <v>0</v>
      </c>
      <c r="BA23" s="1">
        <v>1</v>
      </c>
    </row>
    <row r="24" spans="1:53" x14ac:dyDescent="0.2">
      <c r="A24" s="154" t="s">
        <v>238</v>
      </c>
      <c r="B24" s="145"/>
      <c r="C24" s="145"/>
      <c r="D24" s="216"/>
      <c r="E24" s="217"/>
      <c r="F24" s="218"/>
      <c r="G24" s="219">
        <v>0</v>
      </c>
      <c r="H24" s="220"/>
      <c r="I24" s="221">
        <f t="shared" si="0"/>
        <v>0</v>
      </c>
      <c r="BA24" s="1">
        <v>1</v>
      </c>
    </row>
    <row r="25" spans="1:53" x14ac:dyDescent="0.2">
      <c r="A25" s="154" t="s">
        <v>239</v>
      </c>
      <c r="B25" s="145"/>
      <c r="C25" s="145"/>
      <c r="D25" s="216"/>
      <c r="E25" s="217"/>
      <c r="F25" s="218"/>
      <c r="G25" s="219">
        <v>0</v>
      </c>
      <c r="H25" s="220"/>
      <c r="I25" s="221">
        <f t="shared" si="0"/>
        <v>0</v>
      </c>
      <c r="BA25" s="1">
        <v>2</v>
      </c>
    </row>
    <row r="26" spans="1:53" x14ac:dyDescent="0.2">
      <c r="A26" s="154" t="s">
        <v>240</v>
      </c>
      <c r="B26" s="145"/>
      <c r="C26" s="145"/>
      <c r="D26" s="216"/>
      <c r="E26" s="217"/>
      <c r="F26" s="218"/>
      <c r="G26" s="219">
        <v>0</v>
      </c>
      <c r="H26" s="220"/>
      <c r="I26" s="221">
        <f t="shared" si="0"/>
        <v>0</v>
      </c>
      <c r="BA26" s="1">
        <v>2</v>
      </c>
    </row>
    <row r="27" spans="1:53" ht="13.5" thickBot="1" x14ac:dyDescent="0.25">
      <c r="A27" s="222"/>
      <c r="B27" s="223" t="s">
        <v>85</v>
      </c>
      <c r="C27" s="224"/>
      <c r="D27" s="225"/>
      <c r="E27" s="226"/>
      <c r="F27" s="227"/>
      <c r="G27" s="227"/>
      <c r="H27" s="322">
        <f>SUM(I19:I26)</f>
        <v>0</v>
      </c>
      <c r="I27" s="323"/>
    </row>
    <row r="29" spans="1:53" x14ac:dyDescent="0.2">
      <c r="B29" s="14"/>
      <c r="F29" s="228"/>
      <c r="G29" s="229"/>
      <c r="H29" s="229"/>
      <c r="I29" s="46"/>
    </row>
    <row r="30" spans="1:53" x14ac:dyDescent="0.2">
      <c r="F30" s="228"/>
      <c r="G30" s="229"/>
      <c r="H30" s="229"/>
      <c r="I30" s="46"/>
    </row>
    <row r="31" spans="1:53" x14ac:dyDescent="0.2">
      <c r="F31" s="228"/>
      <c r="G31" s="229"/>
      <c r="H31" s="229"/>
      <c r="I31" s="46"/>
    </row>
    <row r="32" spans="1:53" x14ac:dyDescent="0.2">
      <c r="F32" s="228"/>
      <c r="G32" s="229"/>
      <c r="H32" s="229"/>
      <c r="I32" s="46"/>
    </row>
    <row r="33" spans="6:9" x14ac:dyDescent="0.2">
      <c r="F33" s="228"/>
      <c r="G33" s="229"/>
      <c r="H33" s="229"/>
      <c r="I33" s="46"/>
    </row>
    <row r="34" spans="6:9" x14ac:dyDescent="0.2">
      <c r="F34" s="228"/>
      <c r="G34" s="229"/>
      <c r="H34" s="229"/>
      <c r="I34" s="46"/>
    </row>
    <row r="35" spans="6:9" x14ac:dyDescent="0.2">
      <c r="F35" s="228"/>
      <c r="G35" s="229"/>
      <c r="H35" s="229"/>
      <c r="I35" s="46"/>
    </row>
    <row r="36" spans="6:9" x14ac:dyDescent="0.2">
      <c r="F36" s="228"/>
      <c r="G36" s="229"/>
      <c r="H36" s="229"/>
      <c r="I36" s="46"/>
    </row>
    <row r="37" spans="6:9" x14ac:dyDescent="0.2">
      <c r="F37" s="228"/>
      <c r="G37" s="229"/>
      <c r="H37" s="229"/>
      <c r="I37" s="46"/>
    </row>
    <row r="38" spans="6:9" x14ac:dyDescent="0.2">
      <c r="F38" s="228"/>
      <c r="G38" s="229"/>
      <c r="H38" s="229"/>
      <c r="I38" s="46"/>
    </row>
    <row r="39" spans="6:9" x14ac:dyDescent="0.2">
      <c r="F39" s="228"/>
      <c r="G39" s="229"/>
      <c r="H39" s="229"/>
      <c r="I39" s="46"/>
    </row>
    <row r="40" spans="6:9" x14ac:dyDescent="0.2">
      <c r="F40" s="228"/>
      <c r="G40" s="229"/>
      <c r="H40" s="229"/>
      <c r="I40" s="46"/>
    </row>
    <row r="41" spans="6:9" x14ac:dyDescent="0.2">
      <c r="F41" s="228"/>
      <c r="G41" s="229"/>
      <c r="H41" s="229"/>
      <c r="I41" s="46"/>
    </row>
    <row r="42" spans="6:9" x14ac:dyDescent="0.2">
      <c r="F42" s="228"/>
      <c r="G42" s="229"/>
      <c r="H42" s="229"/>
      <c r="I42" s="46"/>
    </row>
    <row r="43" spans="6:9" x14ac:dyDescent="0.2">
      <c r="F43" s="228"/>
      <c r="G43" s="229"/>
      <c r="H43" s="229"/>
      <c r="I43" s="46"/>
    </row>
    <row r="44" spans="6:9" x14ac:dyDescent="0.2">
      <c r="F44" s="228"/>
      <c r="G44" s="229"/>
      <c r="H44" s="229"/>
      <c r="I44" s="46"/>
    </row>
    <row r="45" spans="6:9" x14ac:dyDescent="0.2">
      <c r="F45" s="228"/>
      <c r="G45" s="229"/>
      <c r="H45" s="229"/>
      <c r="I45" s="46"/>
    </row>
    <row r="46" spans="6:9" x14ac:dyDescent="0.2">
      <c r="F46" s="228"/>
      <c r="G46" s="229"/>
      <c r="H46" s="229"/>
      <c r="I46" s="46"/>
    </row>
    <row r="47" spans="6:9" x14ac:dyDescent="0.2">
      <c r="F47" s="228"/>
      <c r="G47" s="229"/>
      <c r="H47" s="229"/>
      <c r="I47" s="46"/>
    </row>
    <row r="48" spans="6:9" x14ac:dyDescent="0.2">
      <c r="F48" s="228"/>
      <c r="G48" s="229"/>
      <c r="H48" s="229"/>
      <c r="I48" s="46"/>
    </row>
    <row r="49" spans="6:9" x14ac:dyDescent="0.2">
      <c r="F49" s="228"/>
      <c r="G49" s="229"/>
      <c r="H49" s="229"/>
      <c r="I49" s="46"/>
    </row>
    <row r="50" spans="6:9" x14ac:dyDescent="0.2">
      <c r="F50" s="228"/>
      <c r="G50" s="229"/>
      <c r="H50" s="229"/>
      <c r="I50" s="46"/>
    </row>
    <row r="51" spans="6:9" x14ac:dyDescent="0.2">
      <c r="F51" s="228"/>
      <c r="G51" s="229"/>
      <c r="H51" s="229"/>
      <c r="I51" s="46"/>
    </row>
    <row r="52" spans="6:9" x14ac:dyDescent="0.2">
      <c r="F52" s="228"/>
      <c r="G52" s="229"/>
      <c r="H52" s="229"/>
      <c r="I52" s="46"/>
    </row>
    <row r="53" spans="6:9" x14ac:dyDescent="0.2">
      <c r="F53" s="228"/>
      <c r="G53" s="229"/>
      <c r="H53" s="229"/>
      <c r="I53" s="46"/>
    </row>
    <row r="54" spans="6:9" x14ac:dyDescent="0.2">
      <c r="F54" s="228"/>
      <c r="G54" s="229"/>
      <c r="H54" s="229"/>
      <c r="I54" s="46"/>
    </row>
    <row r="55" spans="6:9" x14ac:dyDescent="0.2">
      <c r="F55" s="228"/>
      <c r="G55" s="229"/>
      <c r="H55" s="229"/>
      <c r="I55" s="46"/>
    </row>
    <row r="56" spans="6:9" x14ac:dyDescent="0.2">
      <c r="F56" s="228"/>
      <c r="G56" s="229"/>
      <c r="H56" s="229"/>
      <c r="I56" s="46"/>
    </row>
    <row r="57" spans="6:9" x14ac:dyDescent="0.2">
      <c r="F57" s="228"/>
      <c r="G57" s="229"/>
      <c r="H57" s="229"/>
      <c r="I57" s="46"/>
    </row>
    <row r="58" spans="6:9" x14ac:dyDescent="0.2">
      <c r="F58" s="228"/>
      <c r="G58" s="229"/>
      <c r="H58" s="229"/>
      <c r="I58" s="46"/>
    </row>
    <row r="59" spans="6:9" x14ac:dyDescent="0.2">
      <c r="F59" s="228"/>
      <c r="G59" s="229"/>
      <c r="H59" s="229"/>
      <c r="I59" s="46"/>
    </row>
    <row r="60" spans="6:9" x14ac:dyDescent="0.2">
      <c r="F60" s="228"/>
      <c r="G60" s="229"/>
      <c r="H60" s="229"/>
      <c r="I60" s="46"/>
    </row>
    <row r="61" spans="6:9" x14ac:dyDescent="0.2">
      <c r="F61" s="228"/>
      <c r="G61" s="229"/>
      <c r="H61" s="229"/>
      <c r="I61" s="46"/>
    </row>
    <row r="62" spans="6:9" x14ac:dyDescent="0.2">
      <c r="F62" s="228"/>
      <c r="G62" s="229"/>
      <c r="H62" s="229"/>
      <c r="I62" s="46"/>
    </row>
    <row r="63" spans="6:9" x14ac:dyDescent="0.2">
      <c r="F63" s="228"/>
      <c r="G63" s="229"/>
      <c r="H63" s="229"/>
      <c r="I63" s="46"/>
    </row>
    <row r="64" spans="6:9" x14ac:dyDescent="0.2">
      <c r="F64" s="228"/>
      <c r="G64" s="229"/>
      <c r="H64" s="229"/>
      <c r="I64" s="46"/>
    </row>
    <row r="65" spans="6:9" x14ac:dyDescent="0.2">
      <c r="F65" s="228"/>
      <c r="G65" s="229"/>
      <c r="H65" s="229"/>
      <c r="I65" s="46"/>
    </row>
    <row r="66" spans="6:9" x14ac:dyDescent="0.2">
      <c r="F66" s="228"/>
      <c r="G66" s="229"/>
      <c r="H66" s="229"/>
      <c r="I66" s="46"/>
    </row>
    <row r="67" spans="6:9" x14ac:dyDescent="0.2">
      <c r="F67" s="228"/>
      <c r="G67" s="229"/>
      <c r="H67" s="229"/>
      <c r="I67" s="46"/>
    </row>
    <row r="68" spans="6:9" x14ac:dyDescent="0.2">
      <c r="F68" s="228"/>
      <c r="G68" s="229"/>
      <c r="H68" s="229"/>
      <c r="I68" s="46"/>
    </row>
    <row r="69" spans="6:9" x14ac:dyDescent="0.2">
      <c r="F69" s="228"/>
      <c r="G69" s="229"/>
      <c r="H69" s="229"/>
      <c r="I69" s="46"/>
    </row>
    <row r="70" spans="6:9" x14ac:dyDescent="0.2">
      <c r="F70" s="228"/>
      <c r="G70" s="229"/>
      <c r="H70" s="229"/>
      <c r="I70" s="46"/>
    </row>
    <row r="71" spans="6:9" x14ac:dyDescent="0.2">
      <c r="F71" s="228"/>
      <c r="G71" s="229"/>
      <c r="H71" s="229"/>
      <c r="I71" s="46"/>
    </row>
    <row r="72" spans="6:9" x14ac:dyDescent="0.2">
      <c r="F72" s="228"/>
      <c r="G72" s="229"/>
      <c r="H72" s="229"/>
      <c r="I72" s="46"/>
    </row>
    <row r="73" spans="6:9" x14ac:dyDescent="0.2">
      <c r="F73" s="228"/>
      <c r="G73" s="229"/>
      <c r="H73" s="229"/>
      <c r="I73" s="46"/>
    </row>
    <row r="74" spans="6:9" x14ac:dyDescent="0.2">
      <c r="F74" s="228"/>
      <c r="G74" s="229"/>
      <c r="H74" s="229"/>
      <c r="I74" s="46"/>
    </row>
    <row r="75" spans="6:9" x14ac:dyDescent="0.2">
      <c r="F75" s="228"/>
      <c r="G75" s="229"/>
      <c r="H75" s="229"/>
      <c r="I75" s="46"/>
    </row>
    <row r="76" spans="6:9" x14ac:dyDescent="0.2">
      <c r="F76" s="228"/>
      <c r="G76" s="229"/>
      <c r="H76" s="229"/>
      <c r="I76" s="46"/>
    </row>
    <row r="77" spans="6:9" x14ac:dyDescent="0.2">
      <c r="F77" s="228"/>
      <c r="G77" s="229"/>
      <c r="H77" s="229"/>
      <c r="I77" s="46"/>
    </row>
    <row r="78" spans="6:9" x14ac:dyDescent="0.2">
      <c r="F78" s="228"/>
      <c r="G78" s="229"/>
      <c r="H78" s="229"/>
      <c r="I78" s="46"/>
    </row>
  </sheetData>
  <mergeCells count="4">
    <mergeCell ref="A1:B1"/>
    <mergeCell ref="A2:B2"/>
    <mergeCell ref="G2:I2"/>
    <mergeCell ref="H27:I27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B159"/>
  <sheetViews>
    <sheetView showGridLines="0" showZeros="0" zoomScaleNormal="100" zoomScaleSheetLayoutView="100" workbookViewId="0">
      <selection activeCell="J1" sqref="J1:J65536 K1:K65536"/>
    </sheetView>
  </sheetViews>
  <sheetFormatPr defaultRowHeight="12.75" x14ac:dyDescent="0.2"/>
  <cols>
    <col min="1" max="1" width="4.42578125" style="230" customWidth="1"/>
    <col min="2" max="2" width="11.5703125" style="230" customWidth="1"/>
    <col min="3" max="3" width="40.42578125" style="230" customWidth="1"/>
    <col min="4" max="4" width="5.5703125" style="230" customWidth="1"/>
    <col min="5" max="5" width="8.5703125" style="240" customWidth="1"/>
    <col min="6" max="6" width="9.85546875" style="230" customWidth="1"/>
    <col min="7" max="7" width="13.85546875" style="230" customWidth="1"/>
    <col min="8" max="8" width="11.7109375" style="230" hidden="1" customWidth="1"/>
    <col min="9" max="9" width="11.5703125" style="230" hidden="1" customWidth="1"/>
    <col min="10" max="10" width="11" style="230" hidden="1" customWidth="1"/>
    <col min="11" max="11" width="10.42578125" style="230" hidden="1" customWidth="1"/>
    <col min="12" max="12" width="75.42578125" style="230" customWidth="1"/>
    <col min="13" max="13" width="45.28515625" style="230" customWidth="1"/>
    <col min="14" max="16384" width="9.140625" style="230"/>
  </cols>
  <sheetData>
    <row r="1" spans="1:80" ht="15.75" x14ac:dyDescent="0.25">
      <c r="A1" s="327" t="s">
        <v>103</v>
      </c>
      <c r="B1" s="327"/>
      <c r="C1" s="327"/>
      <c r="D1" s="327"/>
      <c r="E1" s="327"/>
      <c r="F1" s="327"/>
      <c r="G1" s="327"/>
    </row>
    <row r="2" spans="1:80" ht="14.25" customHeight="1" thickBot="1" x14ac:dyDescent="0.25">
      <c r="B2" s="231"/>
      <c r="C2" s="232"/>
      <c r="D2" s="232"/>
      <c r="E2" s="233"/>
      <c r="F2" s="232"/>
      <c r="G2" s="232"/>
    </row>
    <row r="3" spans="1:80" ht="13.5" thickTop="1" x14ac:dyDescent="0.2">
      <c r="A3" s="315" t="s">
        <v>2</v>
      </c>
      <c r="B3" s="316"/>
      <c r="C3" s="184" t="s">
        <v>106</v>
      </c>
      <c r="D3" s="234"/>
      <c r="E3" s="235" t="s">
        <v>86</v>
      </c>
      <c r="F3" s="236" t="str">
        <f>'SO 01  Rek'!H1</f>
        <v/>
      </c>
      <c r="G3" s="237"/>
    </row>
    <row r="4" spans="1:80" ht="13.5" thickBot="1" x14ac:dyDescent="0.25">
      <c r="A4" s="328" t="s">
        <v>77</v>
      </c>
      <c r="B4" s="318"/>
      <c r="C4" s="190" t="s">
        <v>109</v>
      </c>
      <c r="D4" s="238"/>
      <c r="E4" s="329">
        <f>'SO 01  Rek'!G2</f>
        <v>0</v>
      </c>
      <c r="F4" s="330"/>
      <c r="G4" s="331"/>
    </row>
    <row r="5" spans="1:80" ht="13.5" thickTop="1" x14ac:dyDescent="0.2">
      <c r="A5" s="239"/>
      <c r="G5" s="241"/>
    </row>
    <row r="6" spans="1:80" ht="27" customHeight="1" x14ac:dyDescent="0.2">
      <c r="A6" s="242" t="s">
        <v>87</v>
      </c>
      <c r="B6" s="243" t="s">
        <v>88</v>
      </c>
      <c r="C6" s="243" t="s">
        <v>89</v>
      </c>
      <c r="D6" s="243" t="s">
        <v>90</v>
      </c>
      <c r="E6" s="244" t="s">
        <v>91</v>
      </c>
      <c r="F6" s="243" t="s">
        <v>92</v>
      </c>
      <c r="G6" s="245" t="s">
        <v>93</v>
      </c>
      <c r="H6" s="246" t="s">
        <v>94</v>
      </c>
      <c r="I6" s="246" t="s">
        <v>95</v>
      </c>
      <c r="J6" s="246" t="s">
        <v>96</v>
      </c>
      <c r="K6" s="246" t="s">
        <v>97</v>
      </c>
    </row>
    <row r="7" spans="1:80" x14ac:dyDescent="0.2">
      <c r="A7" s="247" t="s">
        <v>98</v>
      </c>
      <c r="B7" s="248" t="s">
        <v>99</v>
      </c>
      <c r="C7" s="249" t="s">
        <v>100</v>
      </c>
      <c r="D7" s="250"/>
      <c r="E7" s="251"/>
      <c r="F7" s="251"/>
      <c r="G7" s="252"/>
      <c r="H7" s="253"/>
      <c r="I7" s="254"/>
      <c r="J7" s="255"/>
      <c r="K7" s="256"/>
      <c r="O7" s="257">
        <v>1</v>
      </c>
    </row>
    <row r="8" spans="1:80" ht="22.5" x14ac:dyDescent="0.2">
      <c r="A8" s="258">
        <v>1</v>
      </c>
      <c r="B8" s="259" t="s">
        <v>112</v>
      </c>
      <c r="C8" s="260" t="s">
        <v>113</v>
      </c>
      <c r="D8" s="261" t="s">
        <v>114</v>
      </c>
      <c r="E8" s="262">
        <v>6</v>
      </c>
      <c r="F8" s="262">
        <v>0</v>
      </c>
      <c r="G8" s="263">
        <f>E8*F8</f>
        <v>0</v>
      </c>
      <c r="H8" s="264">
        <v>0</v>
      </c>
      <c r="I8" s="265">
        <f>E8*H8</f>
        <v>0</v>
      </c>
      <c r="J8" s="264">
        <v>-0.18099999999999999</v>
      </c>
      <c r="K8" s="265">
        <f>E8*J8</f>
        <v>-1.0859999999999999</v>
      </c>
      <c r="O8" s="257">
        <v>2</v>
      </c>
      <c r="AA8" s="230">
        <v>1</v>
      </c>
      <c r="AB8" s="230">
        <v>1</v>
      </c>
      <c r="AC8" s="230">
        <v>1</v>
      </c>
      <c r="AZ8" s="230">
        <v>1</v>
      </c>
      <c r="BA8" s="230">
        <f>IF(AZ8=1,G8,0)</f>
        <v>0</v>
      </c>
      <c r="BB8" s="230">
        <f>IF(AZ8=2,G8,0)</f>
        <v>0</v>
      </c>
      <c r="BC8" s="230">
        <f>IF(AZ8=3,G8,0)</f>
        <v>0</v>
      </c>
      <c r="BD8" s="230">
        <f>IF(AZ8=4,G8,0)</f>
        <v>0</v>
      </c>
      <c r="BE8" s="230">
        <f>IF(AZ8=5,G8,0)</f>
        <v>0</v>
      </c>
      <c r="CA8" s="257">
        <v>1</v>
      </c>
      <c r="CB8" s="257">
        <v>1</v>
      </c>
    </row>
    <row r="9" spans="1:80" x14ac:dyDescent="0.2">
      <c r="A9" s="266"/>
      <c r="B9" s="269"/>
      <c r="C9" s="324" t="s">
        <v>115</v>
      </c>
      <c r="D9" s="325"/>
      <c r="E9" s="270">
        <v>6</v>
      </c>
      <c r="F9" s="271"/>
      <c r="G9" s="272"/>
      <c r="H9" s="273"/>
      <c r="I9" s="267"/>
      <c r="J9" s="274"/>
      <c r="K9" s="267"/>
      <c r="M9" s="268" t="s">
        <v>115</v>
      </c>
      <c r="O9" s="257"/>
    </row>
    <row r="10" spans="1:80" ht="22.5" x14ac:dyDescent="0.2">
      <c r="A10" s="258">
        <v>2</v>
      </c>
      <c r="B10" s="259" t="s">
        <v>116</v>
      </c>
      <c r="C10" s="260" t="s">
        <v>117</v>
      </c>
      <c r="D10" s="261" t="s">
        <v>114</v>
      </c>
      <c r="E10" s="262">
        <v>80</v>
      </c>
      <c r="F10" s="262">
        <v>0</v>
      </c>
      <c r="G10" s="263">
        <f>E10*F10</f>
        <v>0</v>
      </c>
      <c r="H10" s="264">
        <v>0</v>
      </c>
      <c r="I10" s="265">
        <f>E10*H10</f>
        <v>0</v>
      </c>
      <c r="J10" s="264">
        <v>-0.4</v>
      </c>
      <c r="K10" s="265">
        <f>E10*J10</f>
        <v>-32</v>
      </c>
      <c r="O10" s="257">
        <v>2</v>
      </c>
      <c r="AA10" s="230">
        <v>1</v>
      </c>
      <c r="AB10" s="230">
        <v>1</v>
      </c>
      <c r="AC10" s="230">
        <v>1</v>
      </c>
      <c r="AZ10" s="230">
        <v>1</v>
      </c>
      <c r="BA10" s="230">
        <f>IF(AZ10=1,G10,0)</f>
        <v>0</v>
      </c>
      <c r="BB10" s="230">
        <f>IF(AZ10=2,G10,0)</f>
        <v>0</v>
      </c>
      <c r="BC10" s="230">
        <f>IF(AZ10=3,G10,0)</f>
        <v>0</v>
      </c>
      <c r="BD10" s="230">
        <f>IF(AZ10=4,G10,0)</f>
        <v>0</v>
      </c>
      <c r="BE10" s="230">
        <f>IF(AZ10=5,G10,0)</f>
        <v>0</v>
      </c>
      <c r="CA10" s="257">
        <v>1</v>
      </c>
      <c r="CB10" s="257">
        <v>1</v>
      </c>
    </row>
    <row r="11" spans="1:80" x14ac:dyDescent="0.2">
      <c r="A11" s="266"/>
      <c r="B11" s="269"/>
      <c r="C11" s="324" t="s">
        <v>118</v>
      </c>
      <c r="D11" s="325"/>
      <c r="E11" s="270">
        <v>80</v>
      </c>
      <c r="F11" s="271"/>
      <c r="G11" s="272"/>
      <c r="H11" s="273"/>
      <c r="I11" s="267"/>
      <c r="J11" s="274"/>
      <c r="K11" s="267"/>
      <c r="M11" s="268" t="s">
        <v>118</v>
      </c>
      <c r="O11" s="257"/>
    </row>
    <row r="12" spans="1:80" x14ac:dyDescent="0.2">
      <c r="A12" s="258">
        <v>3</v>
      </c>
      <c r="B12" s="259" t="s">
        <v>119</v>
      </c>
      <c r="C12" s="260" t="s">
        <v>120</v>
      </c>
      <c r="D12" s="261" t="s">
        <v>114</v>
      </c>
      <c r="E12" s="262">
        <v>330.98500000000001</v>
      </c>
      <c r="F12" s="262">
        <v>0</v>
      </c>
      <c r="G12" s="263">
        <f>E12*F12</f>
        <v>0</v>
      </c>
      <c r="H12" s="264">
        <v>0</v>
      </c>
      <c r="I12" s="265">
        <f>E12*H12</f>
        <v>0</v>
      </c>
      <c r="J12" s="264">
        <v>-0.17599999999999999</v>
      </c>
      <c r="K12" s="265">
        <f>E12*J12</f>
        <v>-58.253360000000001</v>
      </c>
      <c r="O12" s="257">
        <v>2</v>
      </c>
      <c r="AA12" s="230">
        <v>1</v>
      </c>
      <c r="AB12" s="230">
        <v>1</v>
      </c>
      <c r="AC12" s="230">
        <v>1</v>
      </c>
      <c r="AZ12" s="230">
        <v>1</v>
      </c>
      <c r="BA12" s="230">
        <f>IF(AZ12=1,G12,0)</f>
        <v>0</v>
      </c>
      <c r="BB12" s="230">
        <f>IF(AZ12=2,G12,0)</f>
        <v>0</v>
      </c>
      <c r="BC12" s="230">
        <f>IF(AZ12=3,G12,0)</f>
        <v>0</v>
      </c>
      <c r="BD12" s="230">
        <f>IF(AZ12=4,G12,0)</f>
        <v>0</v>
      </c>
      <c r="BE12" s="230">
        <f>IF(AZ12=5,G12,0)</f>
        <v>0</v>
      </c>
      <c r="CA12" s="257">
        <v>1</v>
      </c>
      <c r="CB12" s="257">
        <v>1</v>
      </c>
    </row>
    <row r="13" spans="1:80" x14ac:dyDescent="0.2">
      <c r="A13" s="266"/>
      <c r="B13" s="269"/>
      <c r="C13" s="324" t="s">
        <v>121</v>
      </c>
      <c r="D13" s="325"/>
      <c r="E13" s="270">
        <v>48.6</v>
      </c>
      <c r="F13" s="271"/>
      <c r="G13" s="272"/>
      <c r="H13" s="273"/>
      <c r="I13" s="267"/>
      <c r="J13" s="274"/>
      <c r="K13" s="267"/>
      <c r="M13" s="268" t="s">
        <v>121</v>
      </c>
      <c r="O13" s="257"/>
    </row>
    <row r="14" spans="1:80" x14ac:dyDescent="0.2">
      <c r="A14" s="266"/>
      <c r="B14" s="269"/>
      <c r="C14" s="324" t="s">
        <v>122</v>
      </c>
      <c r="D14" s="325"/>
      <c r="E14" s="270">
        <v>92.4</v>
      </c>
      <c r="F14" s="271"/>
      <c r="G14" s="272"/>
      <c r="H14" s="273"/>
      <c r="I14" s="267"/>
      <c r="J14" s="274"/>
      <c r="K14" s="267"/>
      <c r="M14" s="268" t="s">
        <v>122</v>
      </c>
      <c r="O14" s="257"/>
    </row>
    <row r="15" spans="1:80" x14ac:dyDescent="0.2">
      <c r="A15" s="266"/>
      <c r="B15" s="269"/>
      <c r="C15" s="324" t="s">
        <v>123</v>
      </c>
      <c r="D15" s="325"/>
      <c r="E15" s="270">
        <v>49.024999999999999</v>
      </c>
      <c r="F15" s="271"/>
      <c r="G15" s="272"/>
      <c r="H15" s="273"/>
      <c r="I15" s="267"/>
      <c r="J15" s="274"/>
      <c r="K15" s="267"/>
      <c r="M15" s="268" t="s">
        <v>123</v>
      </c>
      <c r="O15" s="257"/>
    </row>
    <row r="16" spans="1:80" x14ac:dyDescent="0.2">
      <c r="A16" s="266"/>
      <c r="B16" s="269"/>
      <c r="C16" s="324" t="s">
        <v>124</v>
      </c>
      <c r="D16" s="325"/>
      <c r="E16" s="270">
        <v>20.8</v>
      </c>
      <c r="F16" s="271"/>
      <c r="G16" s="272"/>
      <c r="H16" s="273"/>
      <c r="I16" s="267"/>
      <c r="J16" s="274"/>
      <c r="K16" s="267"/>
      <c r="M16" s="268" t="s">
        <v>124</v>
      </c>
      <c r="O16" s="257"/>
    </row>
    <row r="17" spans="1:80" x14ac:dyDescent="0.2">
      <c r="A17" s="266"/>
      <c r="B17" s="269"/>
      <c r="C17" s="324" t="s">
        <v>125</v>
      </c>
      <c r="D17" s="325"/>
      <c r="E17" s="270">
        <v>25.65</v>
      </c>
      <c r="F17" s="271"/>
      <c r="G17" s="272"/>
      <c r="H17" s="273"/>
      <c r="I17" s="267"/>
      <c r="J17" s="274"/>
      <c r="K17" s="267"/>
      <c r="M17" s="268" t="s">
        <v>125</v>
      </c>
      <c r="O17" s="257"/>
    </row>
    <row r="18" spans="1:80" x14ac:dyDescent="0.2">
      <c r="A18" s="266"/>
      <c r="B18" s="269"/>
      <c r="C18" s="324" t="s">
        <v>126</v>
      </c>
      <c r="D18" s="325"/>
      <c r="E18" s="270">
        <v>40.5</v>
      </c>
      <c r="F18" s="271"/>
      <c r="G18" s="272"/>
      <c r="H18" s="273"/>
      <c r="I18" s="267"/>
      <c r="J18" s="274"/>
      <c r="K18" s="267"/>
      <c r="M18" s="268" t="s">
        <v>126</v>
      </c>
      <c r="O18" s="257"/>
    </row>
    <row r="19" spans="1:80" x14ac:dyDescent="0.2">
      <c r="A19" s="266"/>
      <c r="B19" s="269"/>
      <c r="C19" s="324" t="s">
        <v>127</v>
      </c>
      <c r="D19" s="325"/>
      <c r="E19" s="270">
        <v>29.96</v>
      </c>
      <c r="F19" s="271"/>
      <c r="G19" s="272"/>
      <c r="H19" s="273"/>
      <c r="I19" s="267"/>
      <c r="J19" s="274"/>
      <c r="K19" s="267"/>
      <c r="M19" s="268" t="s">
        <v>127</v>
      </c>
      <c r="O19" s="257"/>
    </row>
    <row r="20" spans="1:80" x14ac:dyDescent="0.2">
      <c r="A20" s="266"/>
      <c r="B20" s="269"/>
      <c r="C20" s="324" t="s">
        <v>128</v>
      </c>
      <c r="D20" s="325"/>
      <c r="E20" s="270">
        <v>10.4</v>
      </c>
      <c r="F20" s="271"/>
      <c r="G20" s="272"/>
      <c r="H20" s="273"/>
      <c r="I20" s="267"/>
      <c r="J20" s="274"/>
      <c r="K20" s="267"/>
      <c r="M20" s="268" t="s">
        <v>128</v>
      </c>
      <c r="O20" s="257"/>
    </row>
    <row r="21" spans="1:80" x14ac:dyDescent="0.2">
      <c r="A21" s="266"/>
      <c r="B21" s="269"/>
      <c r="C21" s="324" t="s">
        <v>129</v>
      </c>
      <c r="D21" s="325"/>
      <c r="E21" s="270">
        <v>13.65</v>
      </c>
      <c r="F21" s="271"/>
      <c r="G21" s="272"/>
      <c r="H21" s="273"/>
      <c r="I21" s="267"/>
      <c r="J21" s="274"/>
      <c r="K21" s="267"/>
      <c r="M21" s="268" t="s">
        <v>129</v>
      </c>
      <c r="O21" s="257"/>
    </row>
    <row r="22" spans="1:80" x14ac:dyDescent="0.2">
      <c r="A22" s="258">
        <v>4</v>
      </c>
      <c r="B22" s="259" t="s">
        <v>130</v>
      </c>
      <c r="C22" s="260" t="s">
        <v>131</v>
      </c>
      <c r="D22" s="261" t="s">
        <v>114</v>
      </c>
      <c r="E22" s="262">
        <v>331</v>
      </c>
      <c r="F22" s="262">
        <v>0</v>
      </c>
      <c r="G22" s="263">
        <f>E22*F22</f>
        <v>0</v>
      </c>
      <c r="H22" s="264">
        <v>0</v>
      </c>
      <c r="I22" s="265">
        <f>E22*H22</f>
        <v>0</v>
      </c>
      <c r="J22" s="264">
        <v>0</v>
      </c>
      <c r="K22" s="265">
        <f>E22*J22</f>
        <v>0</v>
      </c>
      <c r="O22" s="257">
        <v>2</v>
      </c>
      <c r="AA22" s="230">
        <v>1</v>
      </c>
      <c r="AB22" s="230">
        <v>1</v>
      </c>
      <c r="AC22" s="230">
        <v>1</v>
      </c>
      <c r="AZ22" s="230">
        <v>1</v>
      </c>
      <c r="BA22" s="230">
        <f>IF(AZ22=1,G22,0)</f>
        <v>0</v>
      </c>
      <c r="BB22" s="230">
        <f>IF(AZ22=2,G22,0)</f>
        <v>0</v>
      </c>
      <c r="BC22" s="230">
        <f>IF(AZ22=3,G22,0)</f>
        <v>0</v>
      </c>
      <c r="BD22" s="230">
        <f>IF(AZ22=4,G22,0)</f>
        <v>0</v>
      </c>
      <c r="BE22" s="230">
        <f>IF(AZ22=5,G22,0)</f>
        <v>0</v>
      </c>
      <c r="CA22" s="257">
        <v>1</v>
      </c>
      <c r="CB22" s="257">
        <v>1</v>
      </c>
    </row>
    <row r="23" spans="1:80" x14ac:dyDescent="0.2">
      <c r="A23" s="258">
        <v>5</v>
      </c>
      <c r="B23" s="259" t="s">
        <v>132</v>
      </c>
      <c r="C23" s="260" t="s">
        <v>133</v>
      </c>
      <c r="D23" s="261" t="s">
        <v>134</v>
      </c>
      <c r="E23" s="262">
        <v>30</v>
      </c>
      <c r="F23" s="262">
        <v>0</v>
      </c>
      <c r="G23" s="263">
        <f>E23*F23</f>
        <v>0</v>
      </c>
      <c r="H23" s="264">
        <v>0</v>
      </c>
      <c r="I23" s="265">
        <f>E23*H23</f>
        <v>0</v>
      </c>
      <c r="J23" s="264">
        <v>-0.14499999999999999</v>
      </c>
      <c r="K23" s="265">
        <f>E23*J23</f>
        <v>-4.3499999999999996</v>
      </c>
      <c r="O23" s="257">
        <v>2</v>
      </c>
      <c r="AA23" s="230">
        <v>1</v>
      </c>
      <c r="AB23" s="230">
        <v>1</v>
      </c>
      <c r="AC23" s="230">
        <v>1</v>
      </c>
      <c r="AZ23" s="230">
        <v>1</v>
      </c>
      <c r="BA23" s="230">
        <f>IF(AZ23=1,G23,0)</f>
        <v>0</v>
      </c>
      <c r="BB23" s="230">
        <f>IF(AZ23=2,G23,0)</f>
        <v>0</v>
      </c>
      <c r="BC23" s="230">
        <f>IF(AZ23=3,G23,0)</f>
        <v>0</v>
      </c>
      <c r="BD23" s="230">
        <f>IF(AZ23=4,G23,0)</f>
        <v>0</v>
      </c>
      <c r="BE23" s="230">
        <f>IF(AZ23=5,G23,0)</f>
        <v>0</v>
      </c>
      <c r="CA23" s="257">
        <v>1</v>
      </c>
      <c r="CB23" s="257">
        <v>1</v>
      </c>
    </row>
    <row r="24" spans="1:80" ht="22.5" x14ac:dyDescent="0.2">
      <c r="A24" s="258">
        <v>6</v>
      </c>
      <c r="B24" s="259" t="s">
        <v>135</v>
      </c>
      <c r="C24" s="260" t="s">
        <v>136</v>
      </c>
      <c r="D24" s="261" t="s">
        <v>137</v>
      </c>
      <c r="E24" s="262">
        <v>21.1</v>
      </c>
      <c r="F24" s="262">
        <v>0</v>
      </c>
      <c r="G24" s="263">
        <f>E24*F24</f>
        <v>0</v>
      </c>
      <c r="H24" s="264">
        <v>0</v>
      </c>
      <c r="I24" s="265">
        <f>E24*H24</f>
        <v>0</v>
      </c>
      <c r="J24" s="264">
        <v>0</v>
      </c>
      <c r="K24" s="265">
        <f>E24*J24</f>
        <v>0</v>
      </c>
      <c r="O24" s="257">
        <v>2</v>
      </c>
      <c r="AA24" s="230">
        <v>1</v>
      </c>
      <c r="AB24" s="230">
        <v>1</v>
      </c>
      <c r="AC24" s="230">
        <v>1</v>
      </c>
      <c r="AZ24" s="230">
        <v>1</v>
      </c>
      <c r="BA24" s="230">
        <f>IF(AZ24=1,G24,0)</f>
        <v>0</v>
      </c>
      <c r="BB24" s="230">
        <f>IF(AZ24=2,G24,0)</f>
        <v>0</v>
      </c>
      <c r="BC24" s="230">
        <f>IF(AZ24=3,G24,0)</f>
        <v>0</v>
      </c>
      <c r="BD24" s="230">
        <f>IF(AZ24=4,G24,0)</f>
        <v>0</v>
      </c>
      <c r="BE24" s="230">
        <f>IF(AZ24=5,G24,0)</f>
        <v>0</v>
      </c>
      <c r="CA24" s="257">
        <v>1</v>
      </c>
      <c r="CB24" s="257">
        <v>1</v>
      </c>
    </row>
    <row r="25" spans="1:80" x14ac:dyDescent="0.2">
      <c r="A25" s="266"/>
      <c r="B25" s="269"/>
      <c r="C25" s="324" t="s">
        <v>138</v>
      </c>
      <c r="D25" s="325"/>
      <c r="E25" s="270">
        <v>16.02</v>
      </c>
      <c r="F25" s="271"/>
      <c r="G25" s="272"/>
      <c r="H25" s="273"/>
      <c r="I25" s="267"/>
      <c r="J25" s="274"/>
      <c r="K25" s="267"/>
      <c r="M25" s="268" t="s">
        <v>138</v>
      </c>
      <c r="O25" s="257"/>
    </row>
    <row r="26" spans="1:80" x14ac:dyDescent="0.2">
      <c r="A26" s="266"/>
      <c r="B26" s="269"/>
      <c r="C26" s="324" t="s">
        <v>139</v>
      </c>
      <c r="D26" s="325"/>
      <c r="E26" s="270">
        <v>3.28</v>
      </c>
      <c r="F26" s="271"/>
      <c r="G26" s="272"/>
      <c r="H26" s="273"/>
      <c r="I26" s="267"/>
      <c r="J26" s="274"/>
      <c r="K26" s="267"/>
      <c r="M26" s="268" t="s">
        <v>139</v>
      </c>
      <c r="O26" s="257"/>
    </row>
    <row r="27" spans="1:80" x14ac:dyDescent="0.2">
      <c r="A27" s="266"/>
      <c r="B27" s="269"/>
      <c r="C27" s="324" t="s">
        <v>140</v>
      </c>
      <c r="D27" s="325"/>
      <c r="E27" s="270">
        <v>1.8</v>
      </c>
      <c r="F27" s="271"/>
      <c r="G27" s="272"/>
      <c r="H27" s="273"/>
      <c r="I27" s="267"/>
      <c r="J27" s="274"/>
      <c r="K27" s="267"/>
      <c r="M27" s="268" t="s">
        <v>140</v>
      </c>
      <c r="O27" s="257"/>
    </row>
    <row r="28" spans="1:80" x14ac:dyDescent="0.2">
      <c r="A28" s="258">
        <v>7</v>
      </c>
      <c r="B28" s="259" t="s">
        <v>141</v>
      </c>
      <c r="C28" s="260" t="s">
        <v>142</v>
      </c>
      <c r="D28" s="261" t="s">
        <v>137</v>
      </c>
      <c r="E28" s="262">
        <v>21.1</v>
      </c>
      <c r="F28" s="262">
        <v>0</v>
      </c>
      <c r="G28" s="263">
        <f>E28*F28</f>
        <v>0</v>
      </c>
      <c r="H28" s="264">
        <v>0</v>
      </c>
      <c r="I28" s="265">
        <f>E28*H28</f>
        <v>0</v>
      </c>
      <c r="J28" s="264">
        <v>0</v>
      </c>
      <c r="K28" s="265">
        <f>E28*J28</f>
        <v>0</v>
      </c>
      <c r="O28" s="257">
        <v>2</v>
      </c>
      <c r="AA28" s="230">
        <v>1</v>
      </c>
      <c r="AB28" s="230">
        <v>1</v>
      </c>
      <c r="AC28" s="230">
        <v>1</v>
      </c>
      <c r="AZ28" s="230">
        <v>1</v>
      </c>
      <c r="BA28" s="230">
        <f>IF(AZ28=1,G28,0)</f>
        <v>0</v>
      </c>
      <c r="BB28" s="230">
        <f>IF(AZ28=2,G28,0)</f>
        <v>0</v>
      </c>
      <c r="BC28" s="230">
        <f>IF(AZ28=3,G28,0)</f>
        <v>0</v>
      </c>
      <c r="BD28" s="230">
        <f>IF(AZ28=4,G28,0)</f>
        <v>0</v>
      </c>
      <c r="BE28" s="230">
        <f>IF(AZ28=5,G28,0)</f>
        <v>0</v>
      </c>
      <c r="CA28" s="257">
        <v>1</v>
      </c>
      <c r="CB28" s="257">
        <v>1</v>
      </c>
    </row>
    <row r="29" spans="1:80" x14ac:dyDescent="0.2">
      <c r="A29" s="258">
        <v>8</v>
      </c>
      <c r="B29" s="259" t="s">
        <v>143</v>
      </c>
      <c r="C29" s="260" t="s">
        <v>144</v>
      </c>
      <c r="D29" s="261" t="s">
        <v>137</v>
      </c>
      <c r="E29" s="262">
        <v>21.1</v>
      </c>
      <c r="F29" s="262">
        <v>0</v>
      </c>
      <c r="G29" s="263">
        <f>E29*F29</f>
        <v>0</v>
      </c>
      <c r="H29" s="264">
        <v>0</v>
      </c>
      <c r="I29" s="265">
        <f>E29*H29</f>
        <v>0</v>
      </c>
      <c r="J29" s="264">
        <v>0</v>
      </c>
      <c r="K29" s="265">
        <f>E29*J29</f>
        <v>0</v>
      </c>
      <c r="O29" s="257">
        <v>2</v>
      </c>
      <c r="AA29" s="230">
        <v>1</v>
      </c>
      <c r="AB29" s="230">
        <v>1</v>
      </c>
      <c r="AC29" s="230">
        <v>1</v>
      </c>
      <c r="AZ29" s="230">
        <v>1</v>
      </c>
      <c r="BA29" s="230">
        <f>IF(AZ29=1,G29,0)</f>
        <v>0</v>
      </c>
      <c r="BB29" s="230">
        <f>IF(AZ29=2,G29,0)</f>
        <v>0</v>
      </c>
      <c r="BC29" s="230">
        <f>IF(AZ29=3,G29,0)</f>
        <v>0</v>
      </c>
      <c r="BD29" s="230">
        <f>IF(AZ29=4,G29,0)</f>
        <v>0</v>
      </c>
      <c r="BE29" s="230">
        <f>IF(AZ29=5,G29,0)</f>
        <v>0</v>
      </c>
      <c r="CA29" s="257">
        <v>1</v>
      </c>
      <c r="CB29" s="257">
        <v>1</v>
      </c>
    </row>
    <row r="30" spans="1:80" x14ac:dyDescent="0.2">
      <c r="A30" s="258">
        <v>9</v>
      </c>
      <c r="B30" s="259" t="s">
        <v>145</v>
      </c>
      <c r="C30" s="260" t="s">
        <v>146</v>
      </c>
      <c r="D30" s="261" t="s">
        <v>137</v>
      </c>
      <c r="E30" s="262">
        <v>4</v>
      </c>
      <c r="F30" s="262">
        <v>0</v>
      </c>
      <c r="G30" s="263">
        <f>E30*F30</f>
        <v>0</v>
      </c>
      <c r="H30" s="264">
        <v>0</v>
      </c>
      <c r="I30" s="265">
        <f>E30*H30</f>
        <v>0</v>
      </c>
      <c r="J30" s="264">
        <v>0</v>
      </c>
      <c r="K30" s="265">
        <f>E30*J30</f>
        <v>0</v>
      </c>
      <c r="O30" s="257">
        <v>2</v>
      </c>
      <c r="AA30" s="230">
        <v>1</v>
      </c>
      <c r="AB30" s="230">
        <v>1</v>
      </c>
      <c r="AC30" s="230">
        <v>1</v>
      </c>
      <c r="AZ30" s="230">
        <v>1</v>
      </c>
      <c r="BA30" s="230">
        <f>IF(AZ30=1,G30,0)</f>
        <v>0</v>
      </c>
      <c r="BB30" s="230">
        <f>IF(AZ30=2,G30,0)</f>
        <v>0</v>
      </c>
      <c r="BC30" s="230">
        <f>IF(AZ30=3,G30,0)</f>
        <v>0</v>
      </c>
      <c r="BD30" s="230">
        <f>IF(AZ30=4,G30,0)</f>
        <v>0</v>
      </c>
      <c r="BE30" s="230">
        <f>IF(AZ30=5,G30,0)</f>
        <v>0</v>
      </c>
      <c r="CA30" s="257">
        <v>1</v>
      </c>
      <c r="CB30" s="257">
        <v>1</v>
      </c>
    </row>
    <row r="31" spans="1:80" x14ac:dyDescent="0.2">
      <c r="A31" s="266"/>
      <c r="B31" s="269"/>
      <c r="C31" s="324" t="s">
        <v>147</v>
      </c>
      <c r="D31" s="325"/>
      <c r="E31" s="270">
        <v>4</v>
      </c>
      <c r="F31" s="271"/>
      <c r="G31" s="272"/>
      <c r="H31" s="273"/>
      <c r="I31" s="267"/>
      <c r="J31" s="274"/>
      <c r="K31" s="267"/>
      <c r="M31" s="268" t="s">
        <v>147</v>
      </c>
      <c r="O31" s="257"/>
    </row>
    <row r="32" spans="1:80" x14ac:dyDescent="0.2">
      <c r="A32" s="258">
        <v>10</v>
      </c>
      <c r="B32" s="259" t="s">
        <v>148</v>
      </c>
      <c r="C32" s="260" t="s">
        <v>149</v>
      </c>
      <c r="D32" s="261" t="s">
        <v>137</v>
      </c>
      <c r="E32" s="262">
        <v>4</v>
      </c>
      <c r="F32" s="262">
        <v>0</v>
      </c>
      <c r="G32" s="263">
        <f>E32*F32</f>
        <v>0</v>
      </c>
      <c r="H32" s="264">
        <v>0</v>
      </c>
      <c r="I32" s="265">
        <f>E32*H32</f>
        <v>0</v>
      </c>
      <c r="J32" s="264">
        <v>0</v>
      </c>
      <c r="K32" s="265">
        <f>E32*J32</f>
        <v>0</v>
      </c>
      <c r="O32" s="257">
        <v>2</v>
      </c>
      <c r="AA32" s="230">
        <v>1</v>
      </c>
      <c r="AB32" s="230">
        <v>1</v>
      </c>
      <c r="AC32" s="230">
        <v>1</v>
      </c>
      <c r="AZ32" s="230">
        <v>1</v>
      </c>
      <c r="BA32" s="230">
        <f>IF(AZ32=1,G32,0)</f>
        <v>0</v>
      </c>
      <c r="BB32" s="230">
        <f>IF(AZ32=2,G32,0)</f>
        <v>0</v>
      </c>
      <c r="BC32" s="230">
        <f>IF(AZ32=3,G32,0)</f>
        <v>0</v>
      </c>
      <c r="BD32" s="230">
        <f>IF(AZ32=4,G32,0)</f>
        <v>0</v>
      </c>
      <c r="BE32" s="230">
        <f>IF(AZ32=5,G32,0)</f>
        <v>0</v>
      </c>
      <c r="CA32" s="257">
        <v>1</v>
      </c>
      <c r="CB32" s="257">
        <v>1</v>
      </c>
    </row>
    <row r="33" spans="1:80" x14ac:dyDescent="0.2">
      <c r="A33" s="258">
        <v>11</v>
      </c>
      <c r="B33" s="259" t="s">
        <v>150</v>
      </c>
      <c r="C33" s="260" t="s">
        <v>151</v>
      </c>
      <c r="D33" s="261" t="s">
        <v>114</v>
      </c>
      <c r="E33" s="262">
        <v>40</v>
      </c>
      <c r="F33" s="262">
        <v>0</v>
      </c>
      <c r="G33" s="263">
        <f>E33*F33</f>
        <v>0</v>
      </c>
      <c r="H33" s="264">
        <v>0</v>
      </c>
      <c r="I33" s="265">
        <f>E33*H33</f>
        <v>0</v>
      </c>
      <c r="J33" s="264">
        <v>0</v>
      </c>
      <c r="K33" s="265">
        <f>E33*J33</f>
        <v>0</v>
      </c>
      <c r="O33" s="257">
        <v>2</v>
      </c>
      <c r="AA33" s="230">
        <v>1</v>
      </c>
      <c r="AB33" s="230">
        <v>1</v>
      </c>
      <c r="AC33" s="230">
        <v>1</v>
      </c>
      <c r="AZ33" s="230">
        <v>1</v>
      </c>
      <c r="BA33" s="230">
        <f>IF(AZ33=1,G33,0)</f>
        <v>0</v>
      </c>
      <c r="BB33" s="230">
        <f>IF(AZ33=2,G33,0)</f>
        <v>0</v>
      </c>
      <c r="BC33" s="230">
        <f>IF(AZ33=3,G33,0)</f>
        <v>0</v>
      </c>
      <c r="BD33" s="230">
        <f>IF(AZ33=4,G33,0)</f>
        <v>0</v>
      </c>
      <c r="BE33" s="230">
        <f>IF(AZ33=5,G33,0)</f>
        <v>0</v>
      </c>
      <c r="CA33" s="257">
        <v>1</v>
      </c>
      <c r="CB33" s="257">
        <v>1</v>
      </c>
    </row>
    <row r="34" spans="1:80" x14ac:dyDescent="0.2">
      <c r="A34" s="266"/>
      <c r="B34" s="269"/>
      <c r="C34" s="324" t="s">
        <v>152</v>
      </c>
      <c r="D34" s="325"/>
      <c r="E34" s="270">
        <v>40</v>
      </c>
      <c r="F34" s="271"/>
      <c r="G34" s="272"/>
      <c r="H34" s="273"/>
      <c r="I34" s="267"/>
      <c r="J34" s="274"/>
      <c r="K34" s="267"/>
      <c r="M34" s="268" t="s">
        <v>152</v>
      </c>
      <c r="O34" s="257"/>
    </row>
    <row r="35" spans="1:80" x14ac:dyDescent="0.2">
      <c r="A35" s="258">
        <v>12</v>
      </c>
      <c r="B35" s="259" t="s">
        <v>153</v>
      </c>
      <c r="C35" s="260" t="s">
        <v>154</v>
      </c>
      <c r="D35" s="261" t="s">
        <v>114</v>
      </c>
      <c r="E35" s="262">
        <v>40</v>
      </c>
      <c r="F35" s="262">
        <v>0</v>
      </c>
      <c r="G35" s="263">
        <f>E35*F35</f>
        <v>0</v>
      </c>
      <c r="H35" s="264">
        <v>0</v>
      </c>
      <c r="I35" s="265">
        <f>E35*H35</f>
        <v>0</v>
      </c>
      <c r="J35" s="264">
        <v>0</v>
      </c>
      <c r="K35" s="265">
        <f>E35*J35</f>
        <v>0</v>
      </c>
      <c r="O35" s="257">
        <v>2</v>
      </c>
      <c r="AA35" s="230">
        <v>1</v>
      </c>
      <c r="AB35" s="230">
        <v>1</v>
      </c>
      <c r="AC35" s="230">
        <v>1</v>
      </c>
      <c r="AZ35" s="230">
        <v>1</v>
      </c>
      <c r="BA35" s="230">
        <f>IF(AZ35=1,G35,0)</f>
        <v>0</v>
      </c>
      <c r="BB35" s="230">
        <f>IF(AZ35=2,G35,0)</f>
        <v>0</v>
      </c>
      <c r="BC35" s="230">
        <f>IF(AZ35=3,G35,0)</f>
        <v>0</v>
      </c>
      <c r="BD35" s="230">
        <f>IF(AZ35=4,G35,0)</f>
        <v>0</v>
      </c>
      <c r="BE35" s="230">
        <f>IF(AZ35=5,G35,0)</f>
        <v>0</v>
      </c>
      <c r="CA35" s="257">
        <v>1</v>
      </c>
      <c r="CB35" s="257">
        <v>1</v>
      </c>
    </row>
    <row r="36" spans="1:80" x14ac:dyDescent="0.2">
      <c r="A36" s="258">
        <v>13</v>
      </c>
      <c r="B36" s="259" t="s">
        <v>155</v>
      </c>
      <c r="C36" s="260" t="s">
        <v>156</v>
      </c>
      <c r="D36" s="261" t="s">
        <v>157</v>
      </c>
      <c r="E36" s="262">
        <v>1.1429</v>
      </c>
      <c r="F36" s="262">
        <v>0</v>
      </c>
      <c r="G36" s="263">
        <f>E36*F36</f>
        <v>0</v>
      </c>
      <c r="H36" s="264">
        <v>1E-3</v>
      </c>
      <c r="I36" s="265">
        <f>E36*H36</f>
        <v>1.1429000000000001E-3</v>
      </c>
      <c r="J36" s="264"/>
      <c r="K36" s="265">
        <f>E36*J36</f>
        <v>0</v>
      </c>
      <c r="O36" s="257">
        <v>2</v>
      </c>
      <c r="AA36" s="230">
        <v>3</v>
      </c>
      <c r="AB36" s="230">
        <v>1</v>
      </c>
      <c r="AC36" s="230">
        <v>572460</v>
      </c>
      <c r="AZ36" s="230">
        <v>1</v>
      </c>
      <c r="BA36" s="230">
        <f>IF(AZ36=1,G36,0)</f>
        <v>0</v>
      </c>
      <c r="BB36" s="230">
        <f>IF(AZ36=2,G36,0)</f>
        <v>0</v>
      </c>
      <c r="BC36" s="230">
        <f>IF(AZ36=3,G36,0)</f>
        <v>0</v>
      </c>
      <c r="BD36" s="230">
        <f>IF(AZ36=4,G36,0)</f>
        <v>0</v>
      </c>
      <c r="BE36" s="230">
        <f>IF(AZ36=5,G36,0)</f>
        <v>0</v>
      </c>
      <c r="CA36" s="257">
        <v>3</v>
      </c>
      <c r="CB36" s="257">
        <v>1</v>
      </c>
    </row>
    <row r="37" spans="1:80" x14ac:dyDescent="0.2">
      <c r="A37" s="266"/>
      <c r="B37" s="269"/>
      <c r="C37" s="324" t="s">
        <v>158</v>
      </c>
      <c r="D37" s="325"/>
      <c r="E37" s="270">
        <v>1.1429</v>
      </c>
      <c r="F37" s="271"/>
      <c r="G37" s="272"/>
      <c r="H37" s="273"/>
      <c r="I37" s="267"/>
      <c r="J37" s="274"/>
      <c r="K37" s="267"/>
      <c r="M37" s="268" t="s">
        <v>158</v>
      </c>
      <c r="O37" s="257"/>
    </row>
    <row r="38" spans="1:80" x14ac:dyDescent="0.2">
      <c r="A38" s="258">
        <v>14</v>
      </c>
      <c r="B38" s="259" t="s">
        <v>159</v>
      </c>
      <c r="C38" s="260" t="s">
        <v>160</v>
      </c>
      <c r="D38" s="261" t="s">
        <v>137</v>
      </c>
      <c r="E38" s="262">
        <v>4</v>
      </c>
      <c r="F38" s="262">
        <v>0</v>
      </c>
      <c r="G38" s="263">
        <f>E38*F38</f>
        <v>0</v>
      </c>
      <c r="H38" s="264">
        <v>1.67</v>
      </c>
      <c r="I38" s="265">
        <f>E38*H38</f>
        <v>6.68</v>
      </c>
      <c r="J38" s="264"/>
      <c r="K38" s="265">
        <f>E38*J38</f>
        <v>0</v>
      </c>
      <c r="O38" s="257">
        <v>2</v>
      </c>
      <c r="AA38" s="230">
        <v>3</v>
      </c>
      <c r="AB38" s="230">
        <v>1</v>
      </c>
      <c r="AC38" s="230">
        <v>10364200</v>
      </c>
      <c r="AZ38" s="230">
        <v>1</v>
      </c>
      <c r="BA38" s="230">
        <f>IF(AZ38=1,G38,0)</f>
        <v>0</v>
      </c>
      <c r="BB38" s="230">
        <f>IF(AZ38=2,G38,0)</f>
        <v>0</v>
      </c>
      <c r="BC38" s="230">
        <f>IF(AZ38=3,G38,0)</f>
        <v>0</v>
      </c>
      <c r="BD38" s="230">
        <f>IF(AZ38=4,G38,0)</f>
        <v>0</v>
      </c>
      <c r="BE38" s="230">
        <f>IF(AZ38=5,G38,0)</f>
        <v>0</v>
      </c>
      <c r="CA38" s="257">
        <v>3</v>
      </c>
      <c r="CB38" s="257">
        <v>1</v>
      </c>
    </row>
    <row r="39" spans="1:80" x14ac:dyDescent="0.2">
      <c r="A39" s="258">
        <v>15</v>
      </c>
      <c r="B39" s="259" t="s">
        <v>161</v>
      </c>
      <c r="C39" s="260" t="s">
        <v>162</v>
      </c>
      <c r="D39" s="261" t="s">
        <v>163</v>
      </c>
      <c r="E39" s="262">
        <v>37.979999999999997</v>
      </c>
      <c r="F39" s="262">
        <v>0</v>
      </c>
      <c r="G39" s="263">
        <f>E39*F39</f>
        <v>0</v>
      </c>
      <c r="H39" s="264">
        <v>0</v>
      </c>
      <c r="I39" s="265">
        <f>E39*H39</f>
        <v>0</v>
      </c>
      <c r="J39" s="264">
        <v>0</v>
      </c>
      <c r="K39" s="265">
        <f>E39*J39</f>
        <v>0</v>
      </c>
      <c r="O39" s="257">
        <v>2</v>
      </c>
      <c r="AA39" s="230">
        <v>1</v>
      </c>
      <c r="AB39" s="230">
        <v>3</v>
      </c>
      <c r="AC39" s="230">
        <v>3</v>
      </c>
      <c r="AZ39" s="230">
        <v>1</v>
      </c>
      <c r="BA39" s="230">
        <f>IF(AZ39=1,G39,0)</f>
        <v>0</v>
      </c>
      <c r="BB39" s="230">
        <f>IF(AZ39=2,G39,0)</f>
        <v>0</v>
      </c>
      <c r="BC39" s="230">
        <f>IF(AZ39=3,G39,0)</f>
        <v>0</v>
      </c>
      <c r="BD39" s="230">
        <f>IF(AZ39=4,G39,0)</f>
        <v>0</v>
      </c>
      <c r="BE39" s="230">
        <f>IF(AZ39=5,G39,0)</f>
        <v>0</v>
      </c>
      <c r="CA39" s="257">
        <v>1</v>
      </c>
      <c r="CB39" s="257">
        <v>3</v>
      </c>
    </row>
    <row r="40" spans="1:80" x14ac:dyDescent="0.2">
      <c r="A40" s="266"/>
      <c r="B40" s="269"/>
      <c r="C40" s="324" t="s">
        <v>164</v>
      </c>
      <c r="D40" s="325"/>
      <c r="E40" s="270">
        <v>37.979999999999997</v>
      </c>
      <c r="F40" s="271"/>
      <c r="G40" s="272"/>
      <c r="H40" s="273"/>
      <c r="I40" s="267"/>
      <c r="J40" s="274"/>
      <c r="K40" s="267"/>
      <c r="M40" s="268" t="s">
        <v>164</v>
      </c>
      <c r="O40" s="257"/>
    </row>
    <row r="41" spans="1:80" x14ac:dyDescent="0.2">
      <c r="A41" s="275"/>
      <c r="B41" s="276" t="s">
        <v>101</v>
      </c>
      <c r="C41" s="277" t="s">
        <v>111</v>
      </c>
      <c r="D41" s="278"/>
      <c r="E41" s="279"/>
      <c r="F41" s="280"/>
      <c r="G41" s="281">
        <f>SUM(G7:G40)</f>
        <v>0</v>
      </c>
      <c r="H41" s="282"/>
      <c r="I41" s="283">
        <f>SUM(I7:I40)</f>
        <v>6.6811428999999993</v>
      </c>
      <c r="J41" s="282"/>
      <c r="K41" s="283">
        <f>SUM(K7:K40)</f>
        <v>-95.689359999999994</v>
      </c>
      <c r="O41" s="257">
        <v>4</v>
      </c>
      <c r="BA41" s="284">
        <f>SUM(BA7:BA40)</f>
        <v>0</v>
      </c>
      <c r="BB41" s="284">
        <f>SUM(BB7:BB40)</f>
        <v>0</v>
      </c>
      <c r="BC41" s="284">
        <f>SUM(BC7:BC40)</f>
        <v>0</v>
      </c>
      <c r="BD41" s="284">
        <f>SUM(BD7:BD40)</f>
        <v>0</v>
      </c>
      <c r="BE41" s="284">
        <f>SUM(BE7:BE40)</f>
        <v>0</v>
      </c>
    </row>
    <row r="42" spans="1:80" x14ac:dyDescent="0.2">
      <c r="A42" s="247" t="s">
        <v>98</v>
      </c>
      <c r="B42" s="248" t="s">
        <v>165</v>
      </c>
      <c r="C42" s="249" t="s">
        <v>166</v>
      </c>
      <c r="D42" s="250"/>
      <c r="E42" s="251"/>
      <c r="F42" s="251"/>
      <c r="G42" s="252"/>
      <c r="H42" s="253"/>
      <c r="I42" s="254"/>
      <c r="J42" s="255"/>
      <c r="K42" s="256"/>
      <c r="O42" s="257">
        <v>1</v>
      </c>
    </row>
    <row r="43" spans="1:80" x14ac:dyDescent="0.2">
      <c r="A43" s="258">
        <v>16</v>
      </c>
      <c r="B43" s="259" t="s">
        <v>168</v>
      </c>
      <c r="C43" s="260" t="s">
        <v>169</v>
      </c>
      <c r="D43" s="261" t="s">
        <v>114</v>
      </c>
      <c r="E43" s="262">
        <v>80</v>
      </c>
      <c r="F43" s="262">
        <v>0</v>
      </c>
      <c r="G43" s="263">
        <f>E43*F43</f>
        <v>0</v>
      </c>
      <c r="H43" s="264">
        <v>0.66149999999999998</v>
      </c>
      <c r="I43" s="265">
        <f>E43*H43</f>
        <v>52.92</v>
      </c>
      <c r="J43" s="264">
        <v>0</v>
      </c>
      <c r="K43" s="265">
        <f>E43*J43</f>
        <v>0</v>
      </c>
      <c r="O43" s="257">
        <v>2</v>
      </c>
      <c r="AA43" s="230">
        <v>1</v>
      </c>
      <c r="AB43" s="230">
        <v>1</v>
      </c>
      <c r="AC43" s="230">
        <v>1</v>
      </c>
      <c r="AZ43" s="230">
        <v>1</v>
      </c>
      <c r="BA43" s="230">
        <f>IF(AZ43=1,G43,0)</f>
        <v>0</v>
      </c>
      <c r="BB43" s="230">
        <f>IF(AZ43=2,G43,0)</f>
        <v>0</v>
      </c>
      <c r="BC43" s="230">
        <f>IF(AZ43=3,G43,0)</f>
        <v>0</v>
      </c>
      <c r="BD43" s="230">
        <f>IF(AZ43=4,G43,0)</f>
        <v>0</v>
      </c>
      <c r="BE43" s="230">
        <f>IF(AZ43=5,G43,0)</f>
        <v>0</v>
      </c>
      <c r="CA43" s="257">
        <v>1</v>
      </c>
      <c r="CB43" s="257">
        <v>1</v>
      </c>
    </row>
    <row r="44" spans="1:80" x14ac:dyDescent="0.2">
      <c r="A44" s="266"/>
      <c r="B44" s="269"/>
      <c r="C44" s="324" t="s">
        <v>118</v>
      </c>
      <c r="D44" s="325"/>
      <c r="E44" s="270">
        <v>80</v>
      </c>
      <c r="F44" s="271"/>
      <c r="G44" s="272"/>
      <c r="H44" s="273"/>
      <c r="I44" s="267"/>
      <c r="J44" s="274"/>
      <c r="K44" s="267"/>
      <c r="M44" s="268" t="s">
        <v>118</v>
      </c>
      <c r="O44" s="257"/>
    </row>
    <row r="45" spans="1:80" ht="22.5" x14ac:dyDescent="0.2">
      <c r="A45" s="258">
        <v>17</v>
      </c>
      <c r="B45" s="259" t="s">
        <v>170</v>
      </c>
      <c r="C45" s="260" t="s">
        <v>171</v>
      </c>
      <c r="D45" s="261" t="s">
        <v>114</v>
      </c>
      <c r="E45" s="262">
        <v>331</v>
      </c>
      <c r="F45" s="262">
        <v>0</v>
      </c>
      <c r="G45" s="263">
        <f>E45*F45</f>
        <v>0</v>
      </c>
      <c r="H45" s="264">
        <v>0.13188</v>
      </c>
      <c r="I45" s="265">
        <f>E45*H45</f>
        <v>43.652279999999998</v>
      </c>
      <c r="J45" s="264">
        <v>0</v>
      </c>
      <c r="K45" s="265">
        <f>E45*J45</f>
        <v>0</v>
      </c>
      <c r="O45" s="257">
        <v>2</v>
      </c>
      <c r="AA45" s="230">
        <v>1</v>
      </c>
      <c r="AB45" s="230">
        <v>1</v>
      </c>
      <c r="AC45" s="230">
        <v>1</v>
      </c>
      <c r="AZ45" s="230">
        <v>1</v>
      </c>
      <c r="BA45" s="230">
        <f>IF(AZ45=1,G45,0)</f>
        <v>0</v>
      </c>
      <c r="BB45" s="230">
        <f>IF(AZ45=2,G45,0)</f>
        <v>0</v>
      </c>
      <c r="BC45" s="230">
        <f>IF(AZ45=3,G45,0)</f>
        <v>0</v>
      </c>
      <c r="BD45" s="230">
        <f>IF(AZ45=4,G45,0)</f>
        <v>0</v>
      </c>
      <c r="BE45" s="230">
        <f>IF(AZ45=5,G45,0)</f>
        <v>0</v>
      </c>
      <c r="CA45" s="257">
        <v>1</v>
      </c>
      <c r="CB45" s="257">
        <v>1</v>
      </c>
    </row>
    <row r="46" spans="1:80" x14ac:dyDescent="0.2">
      <c r="A46" s="258">
        <v>18</v>
      </c>
      <c r="B46" s="259" t="s">
        <v>172</v>
      </c>
      <c r="C46" s="260" t="s">
        <v>173</v>
      </c>
      <c r="D46" s="261" t="s">
        <v>114</v>
      </c>
      <c r="E46" s="262">
        <v>331</v>
      </c>
      <c r="F46" s="262">
        <v>0</v>
      </c>
      <c r="G46" s="263">
        <f>E46*F46</f>
        <v>0</v>
      </c>
      <c r="H46" s="264">
        <v>6.0999999999999997E-4</v>
      </c>
      <c r="I46" s="265">
        <f>E46*H46</f>
        <v>0.20190999999999998</v>
      </c>
      <c r="J46" s="264">
        <v>0</v>
      </c>
      <c r="K46" s="265">
        <f>E46*J46</f>
        <v>0</v>
      </c>
      <c r="O46" s="257">
        <v>2</v>
      </c>
      <c r="AA46" s="230">
        <v>1</v>
      </c>
      <c r="AB46" s="230">
        <v>1</v>
      </c>
      <c r="AC46" s="230">
        <v>1</v>
      </c>
      <c r="AZ46" s="230">
        <v>1</v>
      </c>
      <c r="BA46" s="230">
        <f>IF(AZ46=1,G46,0)</f>
        <v>0</v>
      </c>
      <c r="BB46" s="230">
        <f>IF(AZ46=2,G46,0)</f>
        <v>0</v>
      </c>
      <c r="BC46" s="230">
        <f>IF(AZ46=3,G46,0)</f>
        <v>0</v>
      </c>
      <c r="BD46" s="230">
        <f>IF(AZ46=4,G46,0)</f>
        <v>0</v>
      </c>
      <c r="BE46" s="230">
        <f>IF(AZ46=5,G46,0)</f>
        <v>0</v>
      </c>
      <c r="CA46" s="257">
        <v>1</v>
      </c>
      <c r="CB46" s="257">
        <v>1</v>
      </c>
    </row>
    <row r="47" spans="1:80" ht="22.5" x14ac:dyDescent="0.2">
      <c r="A47" s="258">
        <v>19</v>
      </c>
      <c r="B47" s="259" t="s">
        <v>174</v>
      </c>
      <c r="C47" s="260" t="s">
        <v>175</v>
      </c>
      <c r="D47" s="261" t="s">
        <v>114</v>
      </c>
      <c r="E47" s="262">
        <v>331</v>
      </c>
      <c r="F47" s="262">
        <v>0</v>
      </c>
      <c r="G47" s="263">
        <f>E47*F47</f>
        <v>0</v>
      </c>
      <c r="H47" s="264">
        <v>0.12966</v>
      </c>
      <c r="I47" s="265">
        <f>E47*H47</f>
        <v>42.917459999999998</v>
      </c>
      <c r="J47" s="264">
        <v>0</v>
      </c>
      <c r="K47" s="265">
        <f>E47*J47</f>
        <v>0</v>
      </c>
      <c r="O47" s="257">
        <v>2</v>
      </c>
      <c r="AA47" s="230">
        <v>1</v>
      </c>
      <c r="AB47" s="230">
        <v>1</v>
      </c>
      <c r="AC47" s="230">
        <v>1</v>
      </c>
      <c r="AZ47" s="230">
        <v>1</v>
      </c>
      <c r="BA47" s="230">
        <f>IF(AZ47=1,G47,0)</f>
        <v>0</v>
      </c>
      <c r="BB47" s="230">
        <f>IF(AZ47=2,G47,0)</f>
        <v>0</v>
      </c>
      <c r="BC47" s="230">
        <f>IF(AZ47=3,G47,0)</f>
        <v>0</v>
      </c>
      <c r="BD47" s="230">
        <f>IF(AZ47=4,G47,0)</f>
        <v>0</v>
      </c>
      <c r="BE47" s="230">
        <f>IF(AZ47=5,G47,0)</f>
        <v>0</v>
      </c>
      <c r="CA47" s="257">
        <v>1</v>
      </c>
      <c r="CB47" s="257">
        <v>1</v>
      </c>
    </row>
    <row r="48" spans="1:80" x14ac:dyDescent="0.2">
      <c r="A48" s="275"/>
      <c r="B48" s="276" t="s">
        <v>101</v>
      </c>
      <c r="C48" s="277" t="s">
        <v>167</v>
      </c>
      <c r="D48" s="278"/>
      <c r="E48" s="279"/>
      <c r="F48" s="280"/>
      <c r="G48" s="281">
        <f>SUM(G42:G47)</f>
        <v>0</v>
      </c>
      <c r="H48" s="282"/>
      <c r="I48" s="283">
        <f>SUM(I42:I47)</f>
        <v>139.69165000000001</v>
      </c>
      <c r="J48" s="282"/>
      <c r="K48" s="283">
        <f>SUM(K42:K47)</f>
        <v>0</v>
      </c>
      <c r="O48" s="257">
        <v>4</v>
      </c>
      <c r="BA48" s="284">
        <f>SUM(BA42:BA47)</f>
        <v>0</v>
      </c>
      <c r="BB48" s="284">
        <f>SUM(BB42:BB47)</f>
        <v>0</v>
      </c>
      <c r="BC48" s="284">
        <f>SUM(BC42:BC47)</f>
        <v>0</v>
      </c>
      <c r="BD48" s="284">
        <f>SUM(BD42:BD47)</f>
        <v>0</v>
      </c>
      <c r="BE48" s="284">
        <f>SUM(BE42:BE47)</f>
        <v>0</v>
      </c>
    </row>
    <row r="49" spans="1:80" x14ac:dyDescent="0.2">
      <c r="A49" s="247" t="s">
        <v>98</v>
      </c>
      <c r="B49" s="248" t="s">
        <v>176</v>
      </c>
      <c r="C49" s="249" t="s">
        <v>177</v>
      </c>
      <c r="D49" s="250"/>
      <c r="E49" s="251"/>
      <c r="F49" s="251"/>
      <c r="G49" s="252"/>
      <c r="H49" s="253"/>
      <c r="I49" s="254"/>
      <c r="J49" s="255"/>
      <c r="K49" s="256"/>
      <c r="O49" s="257">
        <v>1</v>
      </c>
    </row>
    <row r="50" spans="1:80" x14ac:dyDescent="0.2">
      <c r="A50" s="258">
        <v>20</v>
      </c>
      <c r="B50" s="259" t="s">
        <v>179</v>
      </c>
      <c r="C50" s="260" t="s">
        <v>180</v>
      </c>
      <c r="D50" s="261" t="s">
        <v>181</v>
      </c>
      <c r="E50" s="262">
        <v>1</v>
      </c>
      <c r="F50" s="262">
        <v>0</v>
      </c>
      <c r="G50" s="263">
        <f>E50*F50</f>
        <v>0</v>
      </c>
      <c r="H50" s="264">
        <v>0.43381999999999998</v>
      </c>
      <c r="I50" s="265">
        <f>E50*H50</f>
        <v>0.43381999999999998</v>
      </c>
      <c r="J50" s="264">
        <v>0</v>
      </c>
      <c r="K50" s="265">
        <f>E50*J50</f>
        <v>0</v>
      </c>
      <c r="O50" s="257">
        <v>2</v>
      </c>
      <c r="AA50" s="230">
        <v>1</v>
      </c>
      <c r="AB50" s="230">
        <v>1</v>
      </c>
      <c r="AC50" s="230">
        <v>1</v>
      </c>
      <c r="AZ50" s="230">
        <v>1</v>
      </c>
      <c r="BA50" s="230">
        <f>IF(AZ50=1,G50,0)</f>
        <v>0</v>
      </c>
      <c r="BB50" s="230">
        <f>IF(AZ50=2,G50,0)</f>
        <v>0</v>
      </c>
      <c r="BC50" s="230">
        <f>IF(AZ50=3,G50,0)</f>
        <v>0</v>
      </c>
      <c r="BD50" s="230">
        <f>IF(AZ50=4,G50,0)</f>
        <v>0</v>
      </c>
      <c r="BE50" s="230">
        <f>IF(AZ50=5,G50,0)</f>
        <v>0</v>
      </c>
      <c r="CA50" s="257">
        <v>1</v>
      </c>
      <c r="CB50" s="257">
        <v>1</v>
      </c>
    </row>
    <row r="51" spans="1:80" x14ac:dyDescent="0.2">
      <c r="A51" s="275"/>
      <c r="B51" s="276" t="s">
        <v>101</v>
      </c>
      <c r="C51" s="277" t="s">
        <v>178</v>
      </c>
      <c r="D51" s="278"/>
      <c r="E51" s="279"/>
      <c r="F51" s="280"/>
      <c r="G51" s="281">
        <f>SUM(G49:G50)</f>
        <v>0</v>
      </c>
      <c r="H51" s="282"/>
      <c r="I51" s="283">
        <f>SUM(I49:I50)</f>
        <v>0.43381999999999998</v>
      </c>
      <c r="J51" s="282"/>
      <c r="K51" s="283">
        <f>SUM(K49:K50)</f>
        <v>0</v>
      </c>
      <c r="O51" s="257">
        <v>4</v>
      </c>
      <c r="BA51" s="284">
        <f>SUM(BA49:BA50)</f>
        <v>0</v>
      </c>
      <c r="BB51" s="284">
        <f>SUM(BB49:BB50)</f>
        <v>0</v>
      </c>
      <c r="BC51" s="284">
        <f>SUM(BC49:BC50)</f>
        <v>0</v>
      </c>
      <c r="BD51" s="284">
        <f>SUM(BD49:BD50)</f>
        <v>0</v>
      </c>
      <c r="BE51" s="284">
        <f>SUM(BE49:BE50)</f>
        <v>0</v>
      </c>
    </row>
    <row r="52" spans="1:80" x14ac:dyDescent="0.2">
      <c r="A52" s="247" t="s">
        <v>98</v>
      </c>
      <c r="B52" s="248" t="s">
        <v>182</v>
      </c>
      <c r="C52" s="249" t="s">
        <v>183</v>
      </c>
      <c r="D52" s="250"/>
      <c r="E52" s="251"/>
      <c r="F52" s="251"/>
      <c r="G52" s="252"/>
      <c r="H52" s="253"/>
      <c r="I52" s="254"/>
      <c r="J52" s="255"/>
      <c r="K52" s="256"/>
      <c r="O52" s="257">
        <v>1</v>
      </c>
    </row>
    <row r="53" spans="1:80" x14ac:dyDescent="0.2">
      <c r="A53" s="258">
        <v>21</v>
      </c>
      <c r="B53" s="259" t="s">
        <v>185</v>
      </c>
      <c r="C53" s="260" t="s">
        <v>186</v>
      </c>
      <c r="D53" s="261" t="s">
        <v>134</v>
      </c>
      <c r="E53" s="262">
        <v>130</v>
      </c>
      <c r="F53" s="262">
        <v>0</v>
      </c>
      <c r="G53" s="263">
        <f>E53*F53</f>
        <v>0</v>
      </c>
      <c r="H53" s="264">
        <v>8.2320000000000004E-2</v>
      </c>
      <c r="I53" s="265">
        <f>E53*H53</f>
        <v>10.701600000000001</v>
      </c>
      <c r="J53" s="264">
        <v>0</v>
      </c>
      <c r="K53" s="265">
        <f>E53*J53</f>
        <v>0</v>
      </c>
      <c r="O53" s="257">
        <v>2</v>
      </c>
      <c r="AA53" s="230">
        <v>1</v>
      </c>
      <c r="AB53" s="230">
        <v>1</v>
      </c>
      <c r="AC53" s="230">
        <v>1</v>
      </c>
      <c r="AZ53" s="230">
        <v>1</v>
      </c>
      <c r="BA53" s="230">
        <f>IF(AZ53=1,G53,0)</f>
        <v>0</v>
      </c>
      <c r="BB53" s="230">
        <f>IF(AZ53=2,G53,0)</f>
        <v>0</v>
      </c>
      <c r="BC53" s="230">
        <f>IF(AZ53=3,G53,0)</f>
        <v>0</v>
      </c>
      <c r="BD53" s="230">
        <f>IF(AZ53=4,G53,0)</f>
        <v>0</v>
      </c>
      <c r="BE53" s="230">
        <f>IF(AZ53=5,G53,0)</f>
        <v>0</v>
      </c>
      <c r="CA53" s="257">
        <v>1</v>
      </c>
      <c r="CB53" s="257">
        <v>1</v>
      </c>
    </row>
    <row r="54" spans="1:80" x14ac:dyDescent="0.2">
      <c r="A54" s="266"/>
      <c r="B54" s="269"/>
      <c r="C54" s="324" t="s">
        <v>187</v>
      </c>
      <c r="D54" s="325"/>
      <c r="E54" s="270">
        <v>130</v>
      </c>
      <c r="F54" s="271"/>
      <c r="G54" s="272"/>
      <c r="H54" s="273"/>
      <c r="I54" s="267"/>
      <c r="J54" s="274"/>
      <c r="K54" s="267"/>
      <c r="M54" s="268" t="s">
        <v>187</v>
      </c>
      <c r="O54" s="257"/>
    </row>
    <row r="55" spans="1:80" ht="22.5" x14ac:dyDescent="0.2">
      <c r="A55" s="258">
        <v>22</v>
      </c>
      <c r="B55" s="259" t="s">
        <v>188</v>
      </c>
      <c r="C55" s="260" t="s">
        <v>189</v>
      </c>
      <c r="D55" s="261" t="s">
        <v>134</v>
      </c>
      <c r="E55" s="262">
        <v>119</v>
      </c>
      <c r="F55" s="262">
        <v>0</v>
      </c>
      <c r="G55" s="263">
        <f>E55*F55</f>
        <v>0</v>
      </c>
      <c r="H55" s="264">
        <v>0.15540000000000001</v>
      </c>
      <c r="I55" s="265">
        <f>E55*H55</f>
        <v>18.492599999999999</v>
      </c>
      <c r="J55" s="264">
        <v>0</v>
      </c>
      <c r="K55" s="265">
        <f>E55*J55</f>
        <v>0</v>
      </c>
      <c r="O55" s="257">
        <v>2</v>
      </c>
      <c r="AA55" s="230">
        <v>1</v>
      </c>
      <c r="AB55" s="230">
        <v>1</v>
      </c>
      <c r="AC55" s="230">
        <v>1</v>
      </c>
      <c r="AZ55" s="230">
        <v>1</v>
      </c>
      <c r="BA55" s="230">
        <f>IF(AZ55=1,G55,0)</f>
        <v>0</v>
      </c>
      <c r="BB55" s="230">
        <f>IF(AZ55=2,G55,0)</f>
        <v>0</v>
      </c>
      <c r="BC55" s="230">
        <f>IF(AZ55=3,G55,0)</f>
        <v>0</v>
      </c>
      <c r="BD55" s="230">
        <f>IF(AZ55=4,G55,0)</f>
        <v>0</v>
      </c>
      <c r="BE55" s="230">
        <f>IF(AZ55=5,G55,0)</f>
        <v>0</v>
      </c>
      <c r="CA55" s="257">
        <v>1</v>
      </c>
      <c r="CB55" s="257">
        <v>1</v>
      </c>
    </row>
    <row r="56" spans="1:80" x14ac:dyDescent="0.2">
      <c r="A56" s="266"/>
      <c r="B56" s="269"/>
      <c r="C56" s="324" t="s">
        <v>190</v>
      </c>
      <c r="D56" s="325"/>
      <c r="E56" s="270">
        <v>119</v>
      </c>
      <c r="F56" s="271"/>
      <c r="G56" s="272"/>
      <c r="H56" s="273"/>
      <c r="I56" s="267"/>
      <c r="J56" s="274"/>
      <c r="K56" s="267"/>
      <c r="M56" s="268" t="s">
        <v>190</v>
      </c>
      <c r="O56" s="257"/>
    </row>
    <row r="57" spans="1:80" x14ac:dyDescent="0.2">
      <c r="A57" s="258">
        <v>23</v>
      </c>
      <c r="B57" s="259" t="s">
        <v>191</v>
      </c>
      <c r="C57" s="260" t="s">
        <v>192</v>
      </c>
      <c r="D57" s="261" t="s">
        <v>137</v>
      </c>
      <c r="E57" s="262">
        <v>15.76</v>
      </c>
      <c r="F57" s="262">
        <v>0</v>
      </c>
      <c r="G57" s="263">
        <f>E57*F57</f>
        <v>0</v>
      </c>
      <c r="H57" s="264">
        <v>2.5249999999999999</v>
      </c>
      <c r="I57" s="265">
        <f>E57*H57</f>
        <v>39.793999999999997</v>
      </c>
      <c r="J57" s="264">
        <v>0</v>
      </c>
      <c r="K57" s="265">
        <f>E57*J57</f>
        <v>0</v>
      </c>
      <c r="O57" s="257">
        <v>2</v>
      </c>
      <c r="AA57" s="230">
        <v>1</v>
      </c>
      <c r="AB57" s="230">
        <v>1</v>
      </c>
      <c r="AC57" s="230">
        <v>1</v>
      </c>
      <c r="AZ57" s="230">
        <v>1</v>
      </c>
      <c r="BA57" s="230">
        <f>IF(AZ57=1,G57,0)</f>
        <v>0</v>
      </c>
      <c r="BB57" s="230">
        <f>IF(AZ57=2,G57,0)</f>
        <v>0</v>
      </c>
      <c r="BC57" s="230">
        <f>IF(AZ57=3,G57,0)</f>
        <v>0</v>
      </c>
      <c r="BD57" s="230">
        <f>IF(AZ57=4,G57,0)</f>
        <v>0</v>
      </c>
      <c r="BE57" s="230">
        <f>IF(AZ57=5,G57,0)</f>
        <v>0</v>
      </c>
      <c r="CA57" s="257">
        <v>1</v>
      </c>
      <c r="CB57" s="257">
        <v>1</v>
      </c>
    </row>
    <row r="58" spans="1:80" x14ac:dyDescent="0.2">
      <c r="A58" s="266"/>
      <c r="B58" s="269"/>
      <c r="C58" s="324" t="s">
        <v>193</v>
      </c>
      <c r="D58" s="325"/>
      <c r="E58" s="270">
        <v>10.68</v>
      </c>
      <c r="F58" s="271"/>
      <c r="G58" s="272"/>
      <c r="H58" s="273"/>
      <c r="I58" s="267"/>
      <c r="J58" s="274"/>
      <c r="K58" s="267"/>
      <c r="M58" s="268" t="s">
        <v>193</v>
      </c>
      <c r="O58" s="257"/>
    </row>
    <row r="59" spans="1:80" x14ac:dyDescent="0.2">
      <c r="A59" s="266"/>
      <c r="B59" s="269"/>
      <c r="C59" s="324" t="s">
        <v>139</v>
      </c>
      <c r="D59" s="325"/>
      <c r="E59" s="270">
        <v>3.28</v>
      </c>
      <c r="F59" s="271"/>
      <c r="G59" s="272"/>
      <c r="H59" s="273"/>
      <c r="I59" s="267"/>
      <c r="J59" s="274"/>
      <c r="K59" s="267"/>
      <c r="M59" s="268" t="s">
        <v>139</v>
      </c>
      <c r="O59" s="257"/>
    </row>
    <row r="60" spans="1:80" x14ac:dyDescent="0.2">
      <c r="A60" s="266"/>
      <c r="B60" s="269"/>
      <c r="C60" s="324" t="s">
        <v>140</v>
      </c>
      <c r="D60" s="325"/>
      <c r="E60" s="270">
        <v>1.8</v>
      </c>
      <c r="F60" s="271"/>
      <c r="G60" s="272"/>
      <c r="H60" s="273"/>
      <c r="I60" s="267"/>
      <c r="J60" s="274"/>
      <c r="K60" s="267"/>
      <c r="M60" s="268" t="s">
        <v>140</v>
      </c>
      <c r="O60" s="257"/>
    </row>
    <row r="61" spans="1:80" x14ac:dyDescent="0.2">
      <c r="A61" s="258">
        <v>24</v>
      </c>
      <c r="B61" s="259" t="s">
        <v>194</v>
      </c>
      <c r="C61" s="260" t="s">
        <v>195</v>
      </c>
      <c r="D61" s="261" t="s">
        <v>134</v>
      </c>
      <c r="E61" s="262">
        <v>25.8</v>
      </c>
      <c r="F61" s="262">
        <v>0</v>
      </c>
      <c r="G61" s="263">
        <f>E61*F61</f>
        <v>0</v>
      </c>
      <c r="H61" s="264">
        <v>4.3E-3</v>
      </c>
      <c r="I61" s="265">
        <f>E61*H61</f>
        <v>0.11094</v>
      </c>
      <c r="J61" s="264">
        <v>0</v>
      </c>
      <c r="K61" s="265">
        <f>E61*J61</f>
        <v>0</v>
      </c>
      <c r="O61" s="257">
        <v>2</v>
      </c>
      <c r="AA61" s="230">
        <v>1</v>
      </c>
      <c r="AB61" s="230">
        <v>1</v>
      </c>
      <c r="AC61" s="230">
        <v>1</v>
      </c>
      <c r="AZ61" s="230">
        <v>1</v>
      </c>
      <c r="BA61" s="230">
        <f>IF(AZ61=1,G61,0)</f>
        <v>0</v>
      </c>
      <c r="BB61" s="230">
        <f>IF(AZ61=2,G61,0)</f>
        <v>0</v>
      </c>
      <c r="BC61" s="230">
        <f>IF(AZ61=3,G61,0)</f>
        <v>0</v>
      </c>
      <c r="BD61" s="230">
        <f>IF(AZ61=4,G61,0)</f>
        <v>0</v>
      </c>
      <c r="BE61" s="230">
        <f>IF(AZ61=5,G61,0)</f>
        <v>0</v>
      </c>
      <c r="CA61" s="257">
        <v>1</v>
      </c>
      <c r="CB61" s="257">
        <v>1</v>
      </c>
    </row>
    <row r="62" spans="1:80" x14ac:dyDescent="0.2">
      <c r="A62" s="266"/>
      <c r="B62" s="269"/>
      <c r="C62" s="324" t="s">
        <v>196</v>
      </c>
      <c r="D62" s="325"/>
      <c r="E62" s="270">
        <v>7.3</v>
      </c>
      <c r="F62" s="271"/>
      <c r="G62" s="272"/>
      <c r="H62" s="273"/>
      <c r="I62" s="267"/>
      <c r="J62" s="274"/>
      <c r="K62" s="267"/>
      <c r="M62" s="268" t="s">
        <v>196</v>
      </c>
      <c r="O62" s="257"/>
    </row>
    <row r="63" spans="1:80" x14ac:dyDescent="0.2">
      <c r="A63" s="266"/>
      <c r="B63" s="269"/>
      <c r="C63" s="324" t="s">
        <v>197</v>
      </c>
      <c r="D63" s="325"/>
      <c r="E63" s="270">
        <v>8</v>
      </c>
      <c r="F63" s="271"/>
      <c r="G63" s="272"/>
      <c r="H63" s="273"/>
      <c r="I63" s="267"/>
      <c r="J63" s="274"/>
      <c r="K63" s="267"/>
      <c r="M63" s="268" t="s">
        <v>197</v>
      </c>
      <c r="O63" s="257"/>
    </row>
    <row r="64" spans="1:80" x14ac:dyDescent="0.2">
      <c r="A64" s="266"/>
      <c r="B64" s="269"/>
      <c r="C64" s="324" t="s">
        <v>198</v>
      </c>
      <c r="D64" s="325"/>
      <c r="E64" s="270">
        <v>10.5</v>
      </c>
      <c r="F64" s="271"/>
      <c r="G64" s="272"/>
      <c r="H64" s="273"/>
      <c r="I64" s="267"/>
      <c r="J64" s="274"/>
      <c r="K64" s="267"/>
      <c r="M64" s="268" t="s">
        <v>198</v>
      </c>
      <c r="O64" s="257"/>
    </row>
    <row r="65" spans="1:80" x14ac:dyDescent="0.2">
      <c r="A65" s="258">
        <v>25</v>
      </c>
      <c r="B65" s="259" t="s">
        <v>199</v>
      </c>
      <c r="C65" s="260" t="s">
        <v>200</v>
      </c>
      <c r="D65" s="261" t="s">
        <v>134</v>
      </c>
      <c r="E65" s="262">
        <v>30</v>
      </c>
      <c r="F65" s="262">
        <v>0</v>
      </c>
      <c r="G65" s="263">
        <f>E65*F65</f>
        <v>0</v>
      </c>
      <c r="H65" s="264">
        <v>0</v>
      </c>
      <c r="I65" s="265">
        <f>E65*H65</f>
        <v>0</v>
      </c>
      <c r="J65" s="264">
        <v>0</v>
      </c>
      <c r="K65" s="265">
        <f>E65*J65</f>
        <v>0</v>
      </c>
      <c r="O65" s="257">
        <v>2</v>
      </c>
      <c r="AA65" s="230">
        <v>1</v>
      </c>
      <c r="AB65" s="230">
        <v>1</v>
      </c>
      <c r="AC65" s="230">
        <v>1</v>
      </c>
      <c r="AZ65" s="230">
        <v>1</v>
      </c>
      <c r="BA65" s="230">
        <f>IF(AZ65=1,G65,0)</f>
        <v>0</v>
      </c>
      <c r="BB65" s="230">
        <f>IF(AZ65=2,G65,0)</f>
        <v>0</v>
      </c>
      <c r="BC65" s="230">
        <f>IF(AZ65=3,G65,0)</f>
        <v>0</v>
      </c>
      <c r="BD65" s="230">
        <f>IF(AZ65=4,G65,0)</f>
        <v>0</v>
      </c>
      <c r="BE65" s="230">
        <f>IF(AZ65=5,G65,0)</f>
        <v>0</v>
      </c>
      <c r="CA65" s="257">
        <v>1</v>
      </c>
      <c r="CB65" s="257">
        <v>1</v>
      </c>
    </row>
    <row r="66" spans="1:80" x14ac:dyDescent="0.2">
      <c r="A66" s="266"/>
      <c r="B66" s="269"/>
      <c r="C66" s="324" t="s">
        <v>201</v>
      </c>
      <c r="D66" s="325"/>
      <c r="E66" s="270">
        <v>30</v>
      </c>
      <c r="F66" s="271"/>
      <c r="G66" s="272"/>
      <c r="H66" s="273"/>
      <c r="I66" s="267"/>
      <c r="J66" s="274"/>
      <c r="K66" s="267"/>
      <c r="M66" s="268" t="s">
        <v>201</v>
      </c>
      <c r="O66" s="257"/>
    </row>
    <row r="67" spans="1:80" x14ac:dyDescent="0.2">
      <c r="A67" s="258">
        <v>26</v>
      </c>
      <c r="B67" s="259" t="s">
        <v>202</v>
      </c>
      <c r="C67" s="260" t="s">
        <v>203</v>
      </c>
      <c r="D67" s="261" t="s">
        <v>181</v>
      </c>
      <c r="E67" s="262">
        <v>273</v>
      </c>
      <c r="F67" s="262">
        <v>0</v>
      </c>
      <c r="G67" s="263">
        <f>E67*F67</f>
        <v>0</v>
      </c>
      <c r="H67" s="264">
        <v>2.7E-2</v>
      </c>
      <c r="I67" s="265">
        <f>E67*H67</f>
        <v>7.3709999999999996</v>
      </c>
      <c r="J67" s="264"/>
      <c r="K67" s="265">
        <f>E67*J67</f>
        <v>0</v>
      </c>
      <c r="O67" s="257">
        <v>2</v>
      </c>
      <c r="AA67" s="230">
        <v>3</v>
      </c>
      <c r="AB67" s="230">
        <v>1</v>
      </c>
      <c r="AC67" s="230" t="s">
        <v>202</v>
      </c>
      <c r="AZ67" s="230">
        <v>1</v>
      </c>
      <c r="BA67" s="230">
        <f>IF(AZ67=1,G67,0)</f>
        <v>0</v>
      </c>
      <c r="BB67" s="230">
        <f>IF(AZ67=2,G67,0)</f>
        <v>0</v>
      </c>
      <c r="BC67" s="230">
        <f>IF(AZ67=3,G67,0)</f>
        <v>0</v>
      </c>
      <c r="BD67" s="230">
        <f>IF(AZ67=4,G67,0)</f>
        <v>0</v>
      </c>
      <c r="BE67" s="230">
        <f>IF(AZ67=5,G67,0)</f>
        <v>0</v>
      </c>
      <c r="CA67" s="257">
        <v>3</v>
      </c>
      <c r="CB67" s="257">
        <v>1</v>
      </c>
    </row>
    <row r="68" spans="1:80" x14ac:dyDescent="0.2">
      <c r="A68" s="266"/>
      <c r="B68" s="269"/>
      <c r="C68" s="324" t="s">
        <v>204</v>
      </c>
      <c r="D68" s="325"/>
      <c r="E68" s="270">
        <v>273</v>
      </c>
      <c r="F68" s="271"/>
      <c r="G68" s="272"/>
      <c r="H68" s="273"/>
      <c r="I68" s="267"/>
      <c r="J68" s="274"/>
      <c r="K68" s="267"/>
      <c r="M68" s="268" t="s">
        <v>204</v>
      </c>
      <c r="O68" s="257"/>
    </row>
    <row r="69" spans="1:80" x14ac:dyDescent="0.2">
      <c r="A69" s="258">
        <v>27</v>
      </c>
      <c r="B69" s="259" t="s">
        <v>205</v>
      </c>
      <c r="C69" s="260" t="s">
        <v>206</v>
      </c>
      <c r="D69" s="261" t="s">
        <v>181</v>
      </c>
      <c r="E69" s="262">
        <v>125</v>
      </c>
      <c r="F69" s="262">
        <v>0</v>
      </c>
      <c r="G69" s="263">
        <f>E69*F69</f>
        <v>0</v>
      </c>
      <c r="H69" s="264">
        <v>8.2100000000000006E-2</v>
      </c>
      <c r="I69" s="265">
        <f>E69*H69</f>
        <v>10.262500000000001</v>
      </c>
      <c r="J69" s="264"/>
      <c r="K69" s="265">
        <f>E69*J69</f>
        <v>0</v>
      </c>
      <c r="O69" s="257">
        <v>2</v>
      </c>
      <c r="AA69" s="230">
        <v>3</v>
      </c>
      <c r="AB69" s="230">
        <v>1</v>
      </c>
      <c r="AC69" s="230">
        <v>59217472</v>
      </c>
      <c r="AZ69" s="230">
        <v>1</v>
      </c>
      <c r="BA69" s="230">
        <f>IF(AZ69=1,G69,0)</f>
        <v>0</v>
      </c>
      <c r="BB69" s="230">
        <f>IF(AZ69=2,G69,0)</f>
        <v>0</v>
      </c>
      <c r="BC69" s="230">
        <f>IF(AZ69=3,G69,0)</f>
        <v>0</v>
      </c>
      <c r="BD69" s="230">
        <f>IF(AZ69=4,G69,0)</f>
        <v>0</v>
      </c>
      <c r="BE69" s="230">
        <f>IF(AZ69=5,G69,0)</f>
        <v>0</v>
      </c>
      <c r="CA69" s="257">
        <v>3</v>
      </c>
      <c r="CB69" s="257">
        <v>1</v>
      </c>
    </row>
    <row r="70" spans="1:80" x14ac:dyDescent="0.2">
      <c r="A70" s="266"/>
      <c r="B70" s="269"/>
      <c r="C70" s="326" t="s">
        <v>207</v>
      </c>
      <c r="D70" s="325"/>
      <c r="E70" s="295">
        <v>0</v>
      </c>
      <c r="F70" s="271"/>
      <c r="G70" s="272"/>
      <c r="H70" s="273"/>
      <c r="I70" s="267"/>
      <c r="J70" s="274"/>
      <c r="K70" s="267"/>
      <c r="M70" s="268" t="s">
        <v>207</v>
      </c>
      <c r="O70" s="257"/>
    </row>
    <row r="71" spans="1:80" x14ac:dyDescent="0.2">
      <c r="A71" s="266"/>
      <c r="B71" s="269"/>
      <c r="C71" s="326" t="s">
        <v>208</v>
      </c>
      <c r="D71" s="325"/>
      <c r="E71" s="295">
        <v>124.95</v>
      </c>
      <c r="F71" s="271"/>
      <c r="G71" s="272"/>
      <c r="H71" s="273"/>
      <c r="I71" s="267"/>
      <c r="J71" s="274"/>
      <c r="K71" s="267"/>
      <c r="M71" s="268" t="s">
        <v>208</v>
      </c>
      <c r="O71" s="257"/>
    </row>
    <row r="72" spans="1:80" x14ac:dyDescent="0.2">
      <c r="A72" s="266"/>
      <c r="B72" s="269"/>
      <c r="C72" s="326" t="s">
        <v>209</v>
      </c>
      <c r="D72" s="325"/>
      <c r="E72" s="295">
        <v>124.95</v>
      </c>
      <c r="F72" s="271"/>
      <c r="G72" s="272"/>
      <c r="H72" s="273"/>
      <c r="I72" s="267"/>
      <c r="J72" s="274"/>
      <c r="K72" s="267"/>
      <c r="M72" s="268" t="s">
        <v>209</v>
      </c>
      <c r="O72" s="257"/>
    </row>
    <row r="73" spans="1:80" x14ac:dyDescent="0.2">
      <c r="A73" s="266"/>
      <c r="B73" s="269"/>
      <c r="C73" s="324" t="s">
        <v>210</v>
      </c>
      <c r="D73" s="325"/>
      <c r="E73" s="270">
        <v>125</v>
      </c>
      <c r="F73" s="271"/>
      <c r="G73" s="272"/>
      <c r="H73" s="273"/>
      <c r="I73" s="267"/>
      <c r="J73" s="274"/>
      <c r="K73" s="267"/>
      <c r="M73" s="268" t="s">
        <v>210</v>
      </c>
      <c r="O73" s="257"/>
    </row>
    <row r="74" spans="1:80" x14ac:dyDescent="0.2">
      <c r="A74" s="275"/>
      <c r="B74" s="276" t="s">
        <v>101</v>
      </c>
      <c r="C74" s="277" t="s">
        <v>184</v>
      </c>
      <c r="D74" s="278"/>
      <c r="E74" s="279"/>
      <c r="F74" s="280"/>
      <c r="G74" s="281">
        <f>SUM(G52:G73)</f>
        <v>0</v>
      </c>
      <c r="H74" s="282"/>
      <c r="I74" s="283">
        <f>SUM(I52:I73)</f>
        <v>86.732640000000004</v>
      </c>
      <c r="J74" s="282"/>
      <c r="K74" s="283">
        <f>SUM(K52:K73)</f>
        <v>0</v>
      </c>
      <c r="O74" s="257">
        <v>4</v>
      </c>
      <c r="BA74" s="284">
        <f>SUM(BA52:BA73)</f>
        <v>0</v>
      </c>
      <c r="BB74" s="284">
        <f>SUM(BB52:BB73)</f>
        <v>0</v>
      </c>
      <c r="BC74" s="284">
        <f>SUM(BC52:BC73)</f>
        <v>0</v>
      </c>
      <c r="BD74" s="284">
        <f>SUM(BD52:BD73)</f>
        <v>0</v>
      </c>
      <c r="BE74" s="284">
        <f>SUM(BE52:BE73)</f>
        <v>0</v>
      </c>
    </row>
    <row r="75" spans="1:80" x14ac:dyDescent="0.2">
      <c r="A75" s="247" t="s">
        <v>98</v>
      </c>
      <c r="B75" s="248" t="s">
        <v>211</v>
      </c>
      <c r="C75" s="249" t="s">
        <v>212</v>
      </c>
      <c r="D75" s="250"/>
      <c r="E75" s="251"/>
      <c r="F75" s="251"/>
      <c r="G75" s="252"/>
      <c r="H75" s="253"/>
      <c r="I75" s="254"/>
      <c r="J75" s="255"/>
      <c r="K75" s="256"/>
      <c r="O75" s="257">
        <v>1</v>
      </c>
    </row>
    <row r="76" spans="1:80" x14ac:dyDescent="0.2">
      <c r="A76" s="258">
        <v>28</v>
      </c>
      <c r="B76" s="259" t="s">
        <v>214</v>
      </c>
      <c r="C76" s="260" t="s">
        <v>215</v>
      </c>
      <c r="D76" s="261" t="s">
        <v>163</v>
      </c>
      <c r="E76" s="262">
        <v>233.5</v>
      </c>
      <c r="F76" s="262">
        <v>0</v>
      </c>
      <c r="G76" s="263">
        <f>E76*F76</f>
        <v>0</v>
      </c>
      <c r="H76" s="264">
        <v>0</v>
      </c>
      <c r="I76" s="265">
        <f>E76*H76</f>
        <v>0</v>
      </c>
      <c r="J76" s="264">
        <v>0</v>
      </c>
      <c r="K76" s="265">
        <f>E76*J76</f>
        <v>0</v>
      </c>
      <c r="O76" s="257">
        <v>2</v>
      </c>
      <c r="AA76" s="230">
        <v>1</v>
      </c>
      <c r="AB76" s="230">
        <v>1</v>
      </c>
      <c r="AC76" s="230">
        <v>1</v>
      </c>
      <c r="AZ76" s="230">
        <v>1</v>
      </c>
      <c r="BA76" s="230">
        <f>IF(AZ76=1,G76,0)</f>
        <v>0</v>
      </c>
      <c r="BB76" s="230">
        <f>IF(AZ76=2,G76,0)</f>
        <v>0</v>
      </c>
      <c r="BC76" s="230">
        <f>IF(AZ76=3,G76,0)</f>
        <v>0</v>
      </c>
      <c r="BD76" s="230">
        <f>IF(AZ76=4,G76,0)</f>
        <v>0</v>
      </c>
      <c r="BE76" s="230">
        <f>IF(AZ76=5,G76,0)</f>
        <v>0</v>
      </c>
      <c r="CA76" s="257">
        <v>1</v>
      </c>
      <c r="CB76" s="257">
        <v>1</v>
      </c>
    </row>
    <row r="77" spans="1:80" x14ac:dyDescent="0.2">
      <c r="A77" s="275"/>
      <c r="B77" s="276" t="s">
        <v>101</v>
      </c>
      <c r="C77" s="277" t="s">
        <v>213</v>
      </c>
      <c r="D77" s="278"/>
      <c r="E77" s="279"/>
      <c r="F77" s="280"/>
      <c r="G77" s="281">
        <f>SUM(G75:G76)</f>
        <v>0</v>
      </c>
      <c r="H77" s="282"/>
      <c r="I77" s="283">
        <f>SUM(I75:I76)</f>
        <v>0</v>
      </c>
      <c r="J77" s="282"/>
      <c r="K77" s="283">
        <f>SUM(K75:K76)</f>
        <v>0</v>
      </c>
      <c r="O77" s="257">
        <v>4</v>
      </c>
      <c r="BA77" s="284">
        <f>SUM(BA75:BA76)</f>
        <v>0</v>
      </c>
      <c r="BB77" s="284">
        <f>SUM(BB75:BB76)</f>
        <v>0</v>
      </c>
      <c r="BC77" s="284">
        <f>SUM(BC75:BC76)</f>
        <v>0</v>
      </c>
      <c r="BD77" s="284">
        <f>SUM(BD75:BD76)</f>
        <v>0</v>
      </c>
      <c r="BE77" s="284">
        <f>SUM(BE75:BE76)</f>
        <v>0</v>
      </c>
    </row>
    <row r="78" spans="1:80" x14ac:dyDescent="0.2">
      <c r="A78" s="247" t="s">
        <v>98</v>
      </c>
      <c r="B78" s="248" t="s">
        <v>216</v>
      </c>
      <c r="C78" s="249" t="s">
        <v>217</v>
      </c>
      <c r="D78" s="250"/>
      <c r="E78" s="251"/>
      <c r="F78" s="251"/>
      <c r="G78" s="252"/>
      <c r="H78" s="253"/>
      <c r="I78" s="254"/>
      <c r="J78" s="255"/>
      <c r="K78" s="256"/>
      <c r="O78" s="257">
        <v>1</v>
      </c>
    </row>
    <row r="79" spans="1:80" x14ac:dyDescent="0.2">
      <c r="A79" s="258">
        <v>29</v>
      </c>
      <c r="B79" s="259" t="s">
        <v>219</v>
      </c>
      <c r="C79" s="260" t="s">
        <v>220</v>
      </c>
      <c r="D79" s="261" t="s">
        <v>163</v>
      </c>
      <c r="E79" s="262">
        <v>95.7</v>
      </c>
      <c r="F79" s="262">
        <v>0</v>
      </c>
      <c r="G79" s="263">
        <f>E79*F79</f>
        <v>0</v>
      </c>
      <c r="H79" s="264">
        <v>0</v>
      </c>
      <c r="I79" s="265">
        <f>E79*H79</f>
        <v>0</v>
      </c>
      <c r="J79" s="264">
        <v>0</v>
      </c>
      <c r="K79" s="265">
        <f>E79*J79</f>
        <v>0</v>
      </c>
      <c r="O79" s="257">
        <v>2</v>
      </c>
      <c r="AA79" s="230">
        <v>1</v>
      </c>
      <c r="AB79" s="230">
        <v>10</v>
      </c>
      <c r="AC79" s="230">
        <v>10</v>
      </c>
      <c r="AZ79" s="230">
        <v>1</v>
      </c>
      <c r="BA79" s="230">
        <f>IF(AZ79=1,G79,0)</f>
        <v>0</v>
      </c>
      <c r="BB79" s="230">
        <f>IF(AZ79=2,G79,0)</f>
        <v>0</v>
      </c>
      <c r="BC79" s="230">
        <f>IF(AZ79=3,G79,0)</f>
        <v>0</v>
      </c>
      <c r="BD79" s="230">
        <f>IF(AZ79=4,G79,0)</f>
        <v>0</v>
      </c>
      <c r="BE79" s="230">
        <f>IF(AZ79=5,G79,0)</f>
        <v>0</v>
      </c>
      <c r="CA79" s="257">
        <v>1</v>
      </c>
      <c r="CB79" s="257">
        <v>10</v>
      </c>
    </row>
    <row r="80" spans="1:80" x14ac:dyDescent="0.2">
      <c r="A80" s="258">
        <v>30</v>
      </c>
      <c r="B80" s="259" t="s">
        <v>221</v>
      </c>
      <c r="C80" s="260" t="s">
        <v>222</v>
      </c>
      <c r="D80" s="261" t="s">
        <v>163</v>
      </c>
      <c r="E80" s="262">
        <v>95.7</v>
      </c>
      <c r="F80" s="262">
        <v>0</v>
      </c>
      <c r="G80" s="263">
        <f>E80*F80</f>
        <v>0</v>
      </c>
      <c r="H80" s="264">
        <v>0</v>
      </c>
      <c r="I80" s="265">
        <f>E80*H80</f>
        <v>0</v>
      </c>
      <c r="J80" s="264">
        <v>0</v>
      </c>
      <c r="K80" s="265">
        <f>E80*J80</f>
        <v>0</v>
      </c>
      <c r="O80" s="257">
        <v>2</v>
      </c>
      <c r="AA80" s="230">
        <v>1</v>
      </c>
      <c r="AB80" s="230">
        <v>3</v>
      </c>
      <c r="AC80" s="230">
        <v>3</v>
      </c>
      <c r="AZ80" s="230">
        <v>1</v>
      </c>
      <c r="BA80" s="230">
        <f>IF(AZ80=1,G80,0)</f>
        <v>0</v>
      </c>
      <c r="BB80" s="230">
        <f>IF(AZ80=2,G80,0)</f>
        <v>0</v>
      </c>
      <c r="BC80" s="230">
        <f>IF(AZ80=3,G80,0)</f>
        <v>0</v>
      </c>
      <c r="BD80" s="230">
        <f>IF(AZ80=4,G80,0)</f>
        <v>0</v>
      </c>
      <c r="BE80" s="230">
        <f>IF(AZ80=5,G80,0)</f>
        <v>0</v>
      </c>
      <c r="CA80" s="257">
        <v>1</v>
      </c>
      <c r="CB80" s="257">
        <v>3</v>
      </c>
    </row>
    <row r="81" spans="1:80" x14ac:dyDescent="0.2">
      <c r="A81" s="258">
        <v>31</v>
      </c>
      <c r="B81" s="259" t="s">
        <v>223</v>
      </c>
      <c r="C81" s="260" t="s">
        <v>224</v>
      </c>
      <c r="D81" s="261" t="s">
        <v>163</v>
      </c>
      <c r="E81" s="262">
        <v>95.7</v>
      </c>
      <c r="F81" s="262">
        <v>0</v>
      </c>
      <c r="G81" s="263">
        <f>E81*F81</f>
        <v>0</v>
      </c>
      <c r="H81" s="264">
        <v>0</v>
      </c>
      <c r="I81" s="265">
        <f>E81*H81</f>
        <v>0</v>
      </c>
      <c r="J81" s="264">
        <v>0</v>
      </c>
      <c r="K81" s="265">
        <f>E81*J81</f>
        <v>0</v>
      </c>
      <c r="O81" s="257">
        <v>2</v>
      </c>
      <c r="AA81" s="230">
        <v>1</v>
      </c>
      <c r="AB81" s="230">
        <v>3</v>
      </c>
      <c r="AC81" s="230">
        <v>3</v>
      </c>
      <c r="AZ81" s="230">
        <v>1</v>
      </c>
      <c r="BA81" s="230">
        <f>IF(AZ81=1,G81,0)</f>
        <v>0</v>
      </c>
      <c r="BB81" s="230">
        <f>IF(AZ81=2,G81,0)</f>
        <v>0</v>
      </c>
      <c r="BC81" s="230">
        <f>IF(AZ81=3,G81,0)</f>
        <v>0</v>
      </c>
      <c r="BD81" s="230">
        <f>IF(AZ81=4,G81,0)</f>
        <v>0</v>
      </c>
      <c r="BE81" s="230">
        <f>IF(AZ81=5,G81,0)</f>
        <v>0</v>
      </c>
      <c r="CA81" s="257">
        <v>1</v>
      </c>
      <c r="CB81" s="257">
        <v>3</v>
      </c>
    </row>
    <row r="82" spans="1:80" x14ac:dyDescent="0.2">
      <c r="A82" s="275"/>
      <c r="B82" s="276" t="s">
        <v>101</v>
      </c>
      <c r="C82" s="277" t="s">
        <v>218</v>
      </c>
      <c r="D82" s="278"/>
      <c r="E82" s="279"/>
      <c r="F82" s="280"/>
      <c r="G82" s="281">
        <f>SUM(G78:G81)</f>
        <v>0</v>
      </c>
      <c r="H82" s="282"/>
      <c r="I82" s="283">
        <f>SUM(I78:I81)</f>
        <v>0</v>
      </c>
      <c r="J82" s="282"/>
      <c r="K82" s="283">
        <f>SUM(K78:K81)</f>
        <v>0</v>
      </c>
      <c r="O82" s="257">
        <v>4</v>
      </c>
      <c r="BA82" s="284">
        <f>SUM(BA78:BA81)</f>
        <v>0</v>
      </c>
      <c r="BB82" s="284">
        <f>SUM(BB78:BB81)</f>
        <v>0</v>
      </c>
      <c r="BC82" s="284">
        <f>SUM(BC78:BC81)</f>
        <v>0</v>
      </c>
      <c r="BD82" s="284">
        <f>SUM(BD78:BD81)</f>
        <v>0</v>
      </c>
      <c r="BE82" s="284">
        <f>SUM(BE78:BE81)</f>
        <v>0</v>
      </c>
    </row>
    <row r="83" spans="1:80" x14ac:dyDescent="0.2">
      <c r="A83" s="247" t="s">
        <v>98</v>
      </c>
      <c r="B83" s="248" t="s">
        <v>225</v>
      </c>
      <c r="C83" s="249" t="s">
        <v>226</v>
      </c>
      <c r="D83" s="250"/>
      <c r="E83" s="251"/>
      <c r="F83" s="251"/>
      <c r="G83" s="252"/>
      <c r="H83" s="253"/>
      <c r="I83" s="254"/>
      <c r="J83" s="255"/>
      <c r="K83" s="256"/>
      <c r="O83" s="257">
        <v>1</v>
      </c>
    </row>
    <row r="84" spans="1:80" x14ac:dyDescent="0.2">
      <c r="A84" s="258">
        <v>32</v>
      </c>
      <c r="B84" s="259" t="s">
        <v>228</v>
      </c>
      <c r="C84" s="260" t="s">
        <v>229</v>
      </c>
      <c r="D84" s="261" t="s">
        <v>230</v>
      </c>
      <c r="E84" s="262">
        <v>1</v>
      </c>
      <c r="F84" s="262">
        <v>0</v>
      </c>
      <c r="G84" s="263">
        <f>E84*F84</f>
        <v>0</v>
      </c>
      <c r="H84" s="264">
        <v>0</v>
      </c>
      <c r="I84" s="265">
        <f>E84*H84</f>
        <v>0</v>
      </c>
      <c r="J84" s="264">
        <v>0</v>
      </c>
      <c r="K84" s="265">
        <f>E84*J84</f>
        <v>0</v>
      </c>
      <c r="O84" s="257">
        <v>2</v>
      </c>
      <c r="AA84" s="230">
        <v>1</v>
      </c>
      <c r="AB84" s="230">
        <v>1</v>
      </c>
      <c r="AC84" s="230">
        <v>1</v>
      </c>
      <c r="AZ84" s="230">
        <v>1</v>
      </c>
      <c r="BA84" s="230">
        <f>IF(AZ84=1,G84,0)</f>
        <v>0</v>
      </c>
      <c r="BB84" s="230">
        <f>IF(AZ84=2,G84,0)</f>
        <v>0</v>
      </c>
      <c r="BC84" s="230">
        <f>IF(AZ84=3,G84,0)</f>
        <v>0</v>
      </c>
      <c r="BD84" s="230">
        <f>IF(AZ84=4,G84,0)</f>
        <v>0</v>
      </c>
      <c r="BE84" s="230">
        <f>IF(AZ84=5,G84,0)</f>
        <v>0</v>
      </c>
      <c r="CA84" s="257">
        <v>1</v>
      </c>
      <c r="CB84" s="257">
        <v>1</v>
      </c>
    </row>
    <row r="85" spans="1:80" x14ac:dyDescent="0.2">
      <c r="A85" s="258">
        <v>33</v>
      </c>
      <c r="B85" s="259" t="s">
        <v>231</v>
      </c>
      <c r="C85" s="260" t="s">
        <v>232</v>
      </c>
      <c r="D85" s="261" t="s">
        <v>230</v>
      </c>
      <c r="E85" s="262">
        <v>1</v>
      </c>
      <c r="F85" s="262">
        <v>0</v>
      </c>
      <c r="G85" s="263">
        <f>E85*F85</f>
        <v>0</v>
      </c>
      <c r="H85" s="264">
        <v>0</v>
      </c>
      <c r="I85" s="265">
        <f>E85*H85</f>
        <v>0</v>
      </c>
      <c r="J85" s="264">
        <v>0</v>
      </c>
      <c r="K85" s="265">
        <f>E85*J85</f>
        <v>0</v>
      </c>
      <c r="O85" s="257">
        <v>2</v>
      </c>
      <c r="AA85" s="230">
        <v>1</v>
      </c>
      <c r="AB85" s="230">
        <v>1</v>
      </c>
      <c r="AC85" s="230">
        <v>1</v>
      </c>
      <c r="AZ85" s="230">
        <v>1</v>
      </c>
      <c r="BA85" s="230">
        <f>IF(AZ85=1,G85,0)</f>
        <v>0</v>
      </c>
      <c r="BB85" s="230">
        <f>IF(AZ85=2,G85,0)</f>
        <v>0</v>
      </c>
      <c r="BC85" s="230">
        <f>IF(AZ85=3,G85,0)</f>
        <v>0</v>
      </c>
      <c r="BD85" s="230">
        <f>IF(AZ85=4,G85,0)</f>
        <v>0</v>
      </c>
      <c r="BE85" s="230">
        <f>IF(AZ85=5,G85,0)</f>
        <v>0</v>
      </c>
      <c r="CA85" s="257">
        <v>1</v>
      </c>
      <c r="CB85" s="257">
        <v>1</v>
      </c>
    </row>
    <row r="86" spans="1:80" x14ac:dyDescent="0.2">
      <c r="A86" s="275"/>
      <c r="B86" s="276" t="s">
        <v>101</v>
      </c>
      <c r="C86" s="277" t="s">
        <v>227</v>
      </c>
      <c r="D86" s="278"/>
      <c r="E86" s="279"/>
      <c r="F86" s="280"/>
      <c r="G86" s="281">
        <f>SUM(G83:G85)</f>
        <v>0</v>
      </c>
      <c r="H86" s="282"/>
      <c r="I86" s="283">
        <f>SUM(I83:I85)</f>
        <v>0</v>
      </c>
      <c r="J86" s="282"/>
      <c r="K86" s="283">
        <f>SUM(K83:K85)</f>
        <v>0</v>
      </c>
      <c r="O86" s="257">
        <v>4</v>
      </c>
      <c r="BA86" s="284">
        <f>SUM(BA83:BA85)</f>
        <v>0</v>
      </c>
      <c r="BB86" s="284">
        <f>SUM(BB83:BB85)</f>
        <v>0</v>
      </c>
      <c r="BC86" s="284">
        <f>SUM(BC83:BC85)</f>
        <v>0</v>
      </c>
      <c r="BD86" s="284">
        <f>SUM(BD83:BD85)</f>
        <v>0</v>
      </c>
      <c r="BE86" s="284">
        <f>SUM(BE83:BE85)</f>
        <v>0</v>
      </c>
    </row>
    <row r="87" spans="1:80" x14ac:dyDescent="0.2">
      <c r="E87" s="230"/>
    </row>
    <row r="88" spans="1:80" x14ac:dyDescent="0.2">
      <c r="E88" s="230"/>
    </row>
    <row r="89" spans="1:80" x14ac:dyDescent="0.2">
      <c r="E89" s="230"/>
    </row>
    <row r="90" spans="1:80" x14ac:dyDescent="0.2">
      <c r="E90" s="230"/>
    </row>
    <row r="91" spans="1:80" x14ac:dyDescent="0.2">
      <c r="E91" s="230"/>
    </row>
    <row r="92" spans="1:80" x14ac:dyDescent="0.2">
      <c r="E92" s="230"/>
    </row>
    <row r="93" spans="1:80" x14ac:dyDescent="0.2">
      <c r="E93" s="230"/>
    </row>
    <row r="94" spans="1:80" x14ac:dyDescent="0.2">
      <c r="E94" s="230"/>
    </row>
    <row r="95" spans="1:80" x14ac:dyDescent="0.2">
      <c r="E95" s="230"/>
    </row>
    <row r="96" spans="1:80" x14ac:dyDescent="0.2">
      <c r="E96" s="230"/>
    </row>
    <row r="97" spans="1:7" x14ac:dyDescent="0.2">
      <c r="E97" s="230"/>
    </row>
    <row r="98" spans="1:7" x14ac:dyDescent="0.2">
      <c r="E98" s="230"/>
    </row>
    <row r="99" spans="1:7" x14ac:dyDescent="0.2">
      <c r="E99" s="230"/>
    </row>
    <row r="100" spans="1:7" x14ac:dyDescent="0.2">
      <c r="E100" s="230"/>
    </row>
    <row r="101" spans="1:7" x14ac:dyDescent="0.2">
      <c r="E101" s="230"/>
    </row>
    <row r="102" spans="1:7" x14ac:dyDescent="0.2">
      <c r="E102" s="230"/>
    </row>
    <row r="103" spans="1:7" x14ac:dyDescent="0.2">
      <c r="E103" s="230"/>
    </row>
    <row r="104" spans="1:7" x14ac:dyDescent="0.2">
      <c r="E104" s="230"/>
    </row>
    <row r="105" spans="1:7" x14ac:dyDescent="0.2">
      <c r="E105" s="230"/>
    </row>
    <row r="106" spans="1:7" x14ac:dyDescent="0.2">
      <c r="E106" s="230"/>
    </row>
    <row r="107" spans="1:7" x14ac:dyDescent="0.2">
      <c r="E107" s="230"/>
    </row>
    <row r="108" spans="1:7" x14ac:dyDescent="0.2">
      <c r="E108" s="230"/>
    </row>
    <row r="109" spans="1:7" x14ac:dyDescent="0.2">
      <c r="E109" s="230"/>
    </row>
    <row r="110" spans="1:7" x14ac:dyDescent="0.2">
      <c r="A110" s="274"/>
      <c r="B110" s="274"/>
      <c r="C110" s="274"/>
      <c r="D110" s="274"/>
      <c r="E110" s="274"/>
      <c r="F110" s="274"/>
      <c r="G110" s="274"/>
    </row>
    <row r="111" spans="1:7" x14ac:dyDescent="0.2">
      <c r="A111" s="274"/>
      <c r="B111" s="274"/>
      <c r="C111" s="274"/>
      <c r="D111" s="274"/>
      <c r="E111" s="274"/>
      <c r="F111" s="274"/>
      <c r="G111" s="274"/>
    </row>
    <row r="112" spans="1:7" x14ac:dyDescent="0.2">
      <c r="A112" s="274"/>
      <c r="B112" s="274"/>
      <c r="C112" s="274"/>
      <c r="D112" s="274"/>
      <c r="E112" s="274"/>
      <c r="F112" s="274"/>
      <c r="G112" s="274"/>
    </row>
    <row r="113" spans="1:7" x14ac:dyDescent="0.2">
      <c r="A113" s="274"/>
      <c r="B113" s="274"/>
      <c r="C113" s="274"/>
      <c r="D113" s="274"/>
      <c r="E113" s="274"/>
      <c r="F113" s="274"/>
      <c r="G113" s="274"/>
    </row>
    <row r="114" spans="1:7" x14ac:dyDescent="0.2">
      <c r="E114" s="230"/>
    </row>
    <row r="115" spans="1:7" x14ac:dyDescent="0.2">
      <c r="E115" s="230"/>
    </row>
    <row r="116" spans="1:7" x14ac:dyDescent="0.2">
      <c r="E116" s="230"/>
    </row>
    <row r="117" spans="1:7" x14ac:dyDescent="0.2">
      <c r="E117" s="230"/>
    </row>
    <row r="118" spans="1:7" x14ac:dyDescent="0.2">
      <c r="E118" s="230"/>
    </row>
    <row r="119" spans="1:7" x14ac:dyDescent="0.2">
      <c r="E119" s="230"/>
    </row>
    <row r="120" spans="1:7" x14ac:dyDescent="0.2">
      <c r="E120" s="230"/>
    </row>
    <row r="121" spans="1:7" x14ac:dyDescent="0.2">
      <c r="E121" s="230"/>
    </row>
    <row r="122" spans="1:7" x14ac:dyDescent="0.2">
      <c r="E122" s="230"/>
    </row>
    <row r="123" spans="1:7" x14ac:dyDescent="0.2">
      <c r="E123" s="230"/>
    </row>
    <row r="124" spans="1:7" x14ac:dyDescent="0.2">
      <c r="E124" s="230"/>
    </row>
    <row r="125" spans="1:7" x14ac:dyDescent="0.2">
      <c r="E125" s="230"/>
    </row>
    <row r="126" spans="1:7" x14ac:dyDescent="0.2">
      <c r="E126" s="230"/>
    </row>
    <row r="127" spans="1:7" x14ac:dyDescent="0.2">
      <c r="E127" s="230"/>
    </row>
    <row r="128" spans="1:7" x14ac:dyDescent="0.2">
      <c r="E128" s="230"/>
    </row>
    <row r="129" spans="5:5" x14ac:dyDescent="0.2">
      <c r="E129" s="230"/>
    </row>
    <row r="130" spans="5:5" x14ac:dyDescent="0.2">
      <c r="E130" s="230"/>
    </row>
    <row r="131" spans="5:5" x14ac:dyDescent="0.2">
      <c r="E131" s="230"/>
    </row>
    <row r="132" spans="5:5" x14ac:dyDescent="0.2">
      <c r="E132" s="230"/>
    </row>
    <row r="133" spans="5:5" x14ac:dyDescent="0.2">
      <c r="E133" s="230"/>
    </row>
    <row r="134" spans="5:5" x14ac:dyDescent="0.2">
      <c r="E134" s="230"/>
    </row>
    <row r="135" spans="5:5" x14ac:dyDescent="0.2">
      <c r="E135" s="230"/>
    </row>
    <row r="136" spans="5:5" x14ac:dyDescent="0.2">
      <c r="E136" s="230"/>
    </row>
    <row r="137" spans="5:5" x14ac:dyDescent="0.2">
      <c r="E137" s="230"/>
    </row>
    <row r="138" spans="5:5" x14ac:dyDescent="0.2">
      <c r="E138" s="230"/>
    </row>
    <row r="139" spans="5:5" x14ac:dyDescent="0.2">
      <c r="E139" s="230"/>
    </row>
    <row r="140" spans="5:5" x14ac:dyDescent="0.2">
      <c r="E140" s="230"/>
    </row>
    <row r="141" spans="5:5" x14ac:dyDescent="0.2">
      <c r="E141" s="230"/>
    </row>
    <row r="142" spans="5:5" x14ac:dyDescent="0.2">
      <c r="E142" s="230"/>
    </row>
    <row r="143" spans="5:5" x14ac:dyDescent="0.2">
      <c r="E143" s="230"/>
    </row>
    <row r="144" spans="5:5" x14ac:dyDescent="0.2">
      <c r="E144" s="230"/>
    </row>
    <row r="145" spans="1:7" x14ac:dyDescent="0.2">
      <c r="A145" s="285"/>
      <c r="B145" s="285"/>
    </row>
    <row r="146" spans="1:7" x14ac:dyDescent="0.2">
      <c r="A146" s="274"/>
      <c r="B146" s="274"/>
      <c r="C146" s="286"/>
      <c r="D146" s="286"/>
      <c r="E146" s="287"/>
      <c r="F146" s="286"/>
      <c r="G146" s="288"/>
    </row>
    <row r="147" spans="1:7" x14ac:dyDescent="0.2">
      <c r="A147" s="289"/>
      <c r="B147" s="289"/>
      <c r="C147" s="274"/>
      <c r="D147" s="274"/>
      <c r="E147" s="290"/>
      <c r="F147" s="274"/>
      <c r="G147" s="274"/>
    </row>
    <row r="148" spans="1:7" x14ac:dyDescent="0.2">
      <c r="A148" s="274"/>
      <c r="B148" s="274"/>
      <c r="C148" s="274"/>
      <c r="D148" s="274"/>
      <c r="E148" s="290"/>
      <c r="F148" s="274"/>
      <c r="G148" s="274"/>
    </row>
    <row r="149" spans="1:7" x14ac:dyDescent="0.2">
      <c r="A149" s="274"/>
      <c r="B149" s="274"/>
      <c r="C149" s="274"/>
      <c r="D149" s="274"/>
      <c r="E149" s="290"/>
      <c r="F149" s="274"/>
      <c r="G149" s="274"/>
    </row>
    <row r="150" spans="1:7" x14ac:dyDescent="0.2">
      <c r="A150" s="274"/>
      <c r="B150" s="274"/>
      <c r="C150" s="274"/>
      <c r="D150" s="274"/>
      <c r="E150" s="290"/>
      <c r="F150" s="274"/>
      <c r="G150" s="274"/>
    </row>
    <row r="151" spans="1:7" x14ac:dyDescent="0.2">
      <c r="A151" s="274"/>
      <c r="B151" s="274"/>
      <c r="C151" s="274"/>
      <c r="D151" s="274"/>
      <c r="E151" s="290"/>
      <c r="F151" s="274"/>
      <c r="G151" s="274"/>
    </row>
    <row r="152" spans="1:7" x14ac:dyDescent="0.2">
      <c r="A152" s="274"/>
      <c r="B152" s="274"/>
      <c r="C152" s="274"/>
      <c r="D152" s="274"/>
      <c r="E152" s="290"/>
      <c r="F152" s="274"/>
      <c r="G152" s="274"/>
    </row>
    <row r="153" spans="1:7" x14ac:dyDescent="0.2">
      <c r="A153" s="274"/>
      <c r="B153" s="274"/>
      <c r="C153" s="274"/>
      <c r="D153" s="274"/>
      <c r="E153" s="290"/>
      <c r="F153" s="274"/>
      <c r="G153" s="274"/>
    </row>
    <row r="154" spans="1:7" x14ac:dyDescent="0.2">
      <c r="A154" s="274"/>
      <c r="B154" s="274"/>
      <c r="C154" s="274"/>
      <c r="D154" s="274"/>
      <c r="E154" s="290"/>
      <c r="F154" s="274"/>
      <c r="G154" s="274"/>
    </row>
    <row r="155" spans="1:7" x14ac:dyDescent="0.2">
      <c r="A155" s="274"/>
      <c r="B155" s="274"/>
      <c r="C155" s="274"/>
      <c r="D155" s="274"/>
      <c r="E155" s="290"/>
      <c r="F155" s="274"/>
      <c r="G155" s="274"/>
    </row>
    <row r="156" spans="1:7" x14ac:dyDescent="0.2">
      <c r="A156" s="274"/>
      <c r="B156" s="274"/>
      <c r="C156" s="274"/>
      <c r="D156" s="274"/>
      <c r="E156" s="290"/>
      <c r="F156" s="274"/>
      <c r="G156" s="274"/>
    </row>
    <row r="157" spans="1:7" x14ac:dyDescent="0.2">
      <c r="A157" s="274"/>
      <c r="B157" s="274"/>
      <c r="C157" s="274"/>
      <c r="D157" s="274"/>
      <c r="E157" s="290"/>
      <c r="F157" s="274"/>
      <c r="G157" s="274"/>
    </row>
    <row r="158" spans="1:7" x14ac:dyDescent="0.2">
      <c r="A158" s="274"/>
      <c r="B158" s="274"/>
      <c r="C158" s="274"/>
      <c r="D158" s="274"/>
      <c r="E158" s="290"/>
      <c r="F158" s="274"/>
      <c r="G158" s="274"/>
    </row>
    <row r="159" spans="1:7" x14ac:dyDescent="0.2">
      <c r="A159" s="274"/>
      <c r="B159" s="274"/>
      <c r="C159" s="274"/>
      <c r="D159" s="274"/>
      <c r="E159" s="290"/>
      <c r="F159" s="274"/>
      <c r="G159" s="274"/>
    </row>
  </sheetData>
  <mergeCells count="37">
    <mergeCell ref="C11:D11"/>
    <mergeCell ref="C13:D13"/>
    <mergeCell ref="C14:D14"/>
    <mergeCell ref="A1:G1"/>
    <mergeCell ref="A3:B3"/>
    <mergeCell ref="A4:B4"/>
    <mergeCell ref="E4:G4"/>
    <mergeCell ref="C9:D9"/>
    <mergeCell ref="C34:D34"/>
    <mergeCell ref="C15:D15"/>
    <mergeCell ref="C16:D16"/>
    <mergeCell ref="C17:D17"/>
    <mergeCell ref="C18:D18"/>
    <mergeCell ref="C19:D19"/>
    <mergeCell ref="C20:D20"/>
    <mergeCell ref="C21:D21"/>
    <mergeCell ref="C25:D25"/>
    <mergeCell ref="C26:D26"/>
    <mergeCell ref="C27:D27"/>
    <mergeCell ref="C31:D31"/>
    <mergeCell ref="C62:D62"/>
    <mergeCell ref="C63:D63"/>
    <mergeCell ref="C37:D37"/>
    <mergeCell ref="C40:D40"/>
    <mergeCell ref="C44:D44"/>
    <mergeCell ref="C54:D54"/>
    <mergeCell ref="C56:D56"/>
    <mergeCell ref="C58:D58"/>
    <mergeCell ref="C59:D59"/>
    <mergeCell ref="C60:D60"/>
    <mergeCell ref="C73:D73"/>
    <mergeCell ref="C64:D64"/>
    <mergeCell ref="C66:D66"/>
    <mergeCell ref="C68:D68"/>
    <mergeCell ref="C70:D70"/>
    <mergeCell ref="C71:D71"/>
    <mergeCell ref="C72:D72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2"/>
  <dimension ref="A1:BE51"/>
  <sheetViews>
    <sheetView zoomScaleNormal="100" workbookViewId="0"/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91" t="s">
        <v>102</v>
      </c>
      <c r="B1" s="92"/>
      <c r="C1" s="92"/>
      <c r="D1" s="92"/>
      <c r="E1" s="92"/>
      <c r="F1" s="92"/>
      <c r="G1" s="92"/>
    </row>
    <row r="2" spans="1:57" ht="12.75" customHeight="1" x14ac:dyDescent="0.2">
      <c r="A2" s="93" t="s">
        <v>33</v>
      </c>
      <c r="B2" s="94"/>
      <c r="C2" s="95" t="s">
        <v>110</v>
      </c>
      <c r="D2" s="95" t="s">
        <v>110</v>
      </c>
      <c r="E2" s="96"/>
      <c r="F2" s="97" t="s">
        <v>34</v>
      </c>
      <c r="G2" s="98"/>
    </row>
    <row r="3" spans="1:57" ht="3" hidden="1" customHeight="1" x14ac:dyDescent="0.2">
      <c r="A3" s="99"/>
      <c r="B3" s="100"/>
      <c r="C3" s="101"/>
      <c r="D3" s="101"/>
      <c r="E3" s="102"/>
      <c r="F3" s="103"/>
      <c r="G3" s="104"/>
    </row>
    <row r="4" spans="1:57" ht="12" customHeight="1" x14ac:dyDescent="0.2">
      <c r="A4" s="105" t="s">
        <v>35</v>
      </c>
      <c r="B4" s="100"/>
      <c r="C4" s="101"/>
      <c r="D4" s="101"/>
      <c r="E4" s="102"/>
      <c r="F4" s="103" t="s">
        <v>36</v>
      </c>
      <c r="G4" s="106"/>
    </row>
    <row r="5" spans="1:57" ht="12.95" customHeight="1" x14ac:dyDescent="0.2">
      <c r="A5" s="107" t="s">
        <v>242</v>
      </c>
      <c r="B5" s="108"/>
      <c r="C5" s="109" t="s">
        <v>243</v>
      </c>
      <c r="D5" s="110"/>
      <c r="E5" s="108"/>
      <c r="F5" s="103" t="s">
        <v>37</v>
      </c>
      <c r="G5" s="104"/>
    </row>
    <row r="6" spans="1:57" ht="12.95" customHeight="1" x14ac:dyDescent="0.2">
      <c r="A6" s="105" t="s">
        <v>38</v>
      </c>
      <c r="B6" s="100"/>
      <c r="C6" s="101"/>
      <c r="D6" s="101"/>
      <c r="E6" s="102"/>
      <c r="F6" s="111" t="s">
        <v>39</v>
      </c>
      <c r="G6" s="112"/>
      <c r="O6" s="113"/>
    </row>
    <row r="7" spans="1:57" ht="12.95" customHeight="1" x14ac:dyDescent="0.2">
      <c r="A7" s="114" t="s">
        <v>104</v>
      </c>
      <c r="B7" s="115"/>
      <c r="C7" s="116" t="s">
        <v>105</v>
      </c>
      <c r="D7" s="117"/>
      <c r="E7" s="117"/>
      <c r="F7" s="118" t="s">
        <v>40</v>
      </c>
      <c r="G7" s="112">
        <f>IF(G6=0,,ROUND((F30+F32)/G6,1))</f>
        <v>0</v>
      </c>
    </row>
    <row r="8" spans="1:57" x14ac:dyDescent="0.2">
      <c r="A8" s="119" t="s">
        <v>41</v>
      </c>
      <c r="B8" s="103"/>
      <c r="C8" s="310"/>
      <c r="D8" s="310"/>
      <c r="E8" s="311"/>
      <c r="F8" s="120" t="s">
        <v>42</v>
      </c>
      <c r="G8" s="121"/>
      <c r="H8" s="122"/>
      <c r="I8" s="123"/>
    </row>
    <row r="9" spans="1:57" x14ac:dyDescent="0.2">
      <c r="A9" s="119" t="s">
        <v>43</v>
      </c>
      <c r="B9" s="103"/>
      <c r="C9" s="310"/>
      <c r="D9" s="310"/>
      <c r="E9" s="311"/>
      <c r="F9" s="103"/>
      <c r="G9" s="124"/>
      <c r="H9" s="125"/>
    </row>
    <row r="10" spans="1:57" x14ac:dyDescent="0.2">
      <c r="A10" s="119" t="s">
        <v>44</v>
      </c>
      <c r="B10" s="103"/>
      <c r="C10" s="310" t="s">
        <v>241</v>
      </c>
      <c r="D10" s="310"/>
      <c r="E10" s="310"/>
      <c r="F10" s="126"/>
      <c r="G10" s="127"/>
      <c r="H10" s="128"/>
    </row>
    <row r="11" spans="1:57" ht="13.5" customHeight="1" x14ac:dyDescent="0.2">
      <c r="A11" s="119" t="s">
        <v>45</v>
      </c>
      <c r="B11" s="103"/>
      <c r="C11" s="310"/>
      <c r="D11" s="310"/>
      <c r="E11" s="310"/>
      <c r="F11" s="129" t="s">
        <v>46</v>
      </c>
      <c r="G11" s="130"/>
      <c r="H11" s="125"/>
      <c r="BA11" s="131"/>
      <c r="BB11" s="131"/>
      <c r="BC11" s="131"/>
      <c r="BD11" s="131"/>
      <c r="BE11" s="131"/>
    </row>
    <row r="12" spans="1:57" ht="12.75" customHeight="1" x14ac:dyDescent="0.2">
      <c r="A12" s="132" t="s">
        <v>47</v>
      </c>
      <c r="B12" s="100"/>
      <c r="C12" s="312"/>
      <c r="D12" s="312"/>
      <c r="E12" s="312"/>
      <c r="F12" s="133" t="s">
        <v>48</v>
      </c>
      <c r="G12" s="134"/>
      <c r="H12" s="125"/>
    </row>
    <row r="13" spans="1:57" ht="28.5" customHeight="1" thickBot="1" x14ac:dyDescent="0.25">
      <c r="A13" s="135" t="s">
        <v>49</v>
      </c>
      <c r="B13" s="136"/>
      <c r="C13" s="136"/>
      <c r="D13" s="136"/>
      <c r="E13" s="137"/>
      <c r="F13" s="137"/>
      <c r="G13" s="138"/>
      <c r="H13" s="125"/>
    </row>
    <row r="14" spans="1:57" ht="17.25" customHeight="1" thickBot="1" x14ac:dyDescent="0.25">
      <c r="A14" s="139" t="s">
        <v>50</v>
      </c>
      <c r="B14" s="140"/>
      <c r="C14" s="141"/>
      <c r="D14" s="142" t="s">
        <v>51</v>
      </c>
      <c r="E14" s="143"/>
      <c r="F14" s="143"/>
      <c r="G14" s="141"/>
    </row>
    <row r="15" spans="1:57" ht="15.95" customHeight="1" x14ac:dyDescent="0.2">
      <c r="A15" s="144"/>
      <c r="B15" s="145" t="s">
        <v>52</v>
      </c>
      <c r="C15" s="146">
        <f>'SO 02  Rek'!E14</f>
        <v>0</v>
      </c>
      <c r="D15" s="147" t="str">
        <f>'SO 02  Rek'!A19</f>
        <v>Ztížené výrobní podmínky</v>
      </c>
      <c r="E15" s="148"/>
      <c r="F15" s="149"/>
      <c r="G15" s="146">
        <f>'SO 02  Rek'!I19</f>
        <v>0</v>
      </c>
    </row>
    <row r="16" spans="1:57" ht="15.95" customHeight="1" x14ac:dyDescent="0.2">
      <c r="A16" s="144" t="s">
        <v>53</v>
      </c>
      <c r="B16" s="145" t="s">
        <v>54</v>
      </c>
      <c r="C16" s="146">
        <f>'SO 02  Rek'!F14</f>
        <v>0</v>
      </c>
      <c r="D16" s="99" t="str">
        <f>'SO 02  Rek'!A20</f>
        <v>Oborová přirážka</v>
      </c>
      <c r="E16" s="150"/>
      <c r="F16" s="151"/>
      <c r="G16" s="146">
        <f>'SO 02  Rek'!I20</f>
        <v>0</v>
      </c>
    </row>
    <row r="17" spans="1:7" ht="15.95" customHeight="1" x14ac:dyDescent="0.2">
      <c r="A17" s="144" t="s">
        <v>55</v>
      </c>
      <c r="B17" s="145" t="s">
        <v>56</v>
      </c>
      <c r="C17" s="146">
        <f>'SO 02  Rek'!H14</f>
        <v>0</v>
      </c>
      <c r="D17" s="99" t="str">
        <f>'SO 02  Rek'!A21</f>
        <v>Přesun stavebních kapacit</v>
      </c>
      <c r="E17" s="150"/>
      <c r="F17" s="151"/>
      <c r="G17" s="146">
        <f>'SO 02  Rek'!I21</f>
        <v>0</v>
      </c>
    </row>
    <row r="18" spans="1:7" ht="15.95" customHeight="1" x14ac:dyDescent="0.2">
      <c r="A18" s="152" t="s">
        <v>57</v>
      </c>
      <c r="B18" s="153" t="s">
        <v>58</v>
      </c>
      <c r="C18" s="146">
        <f>'SO 02  Rek'!G14</f>
        <v>0</v>
      </c>
      <c r="D18" s="99" t="str">
        <f>'SO 02  Rek'!A22</f>
        <v>Mimostaveništní doprava</v>
      </c>
      <c r="E18" s="150"/>
      <c r="F18" s="151"/>
      <c r="G18" s="146">
        <f>'SO 02  Rek'!I22</f>
        <v>0</v>
      </c>
    </row>
    <row r="19" spans="1:7" ht="15.95" customHeight="1" x14ac:dyDescent="0.2">
      <c r="A19" s="154" t="s">
        <v>59</v>
      </c>
      <c r="B19" s="145"/>
      <c r="C19" s="146">
        <f>SUM(C15:C18)</f>
        <v>0</v>
      </c>
      <c r="D19" s="99" t="str">
        <f>'SO 02  Rek'!A23</f>
        <v>Zařízení staveniště</v>
      </c>
      <c r="E19" s="150"/>
      <c r="F19" s="151"/>
      <c r="G19" s="146">
        <f>'SO 02  Rek'!I23</f>
        <v>0</v>
      </c>
    </row>
    <row r="20" spans="1:7" ht="15.95" customHeight="1" x14ac:dyDescent="0.2">
      <c r="A20" s="154"/>
      <c r="B20" s="145"/>
      <c r="C20" s="146"/>
      <c r="D20" s="99" t="str">
        <f>'SO 02  Rek'!A24</f>
        <v>Provoz investora</v>
      </c>
      <c r="E20" s="150"/>
      <c r="F20" s="151"/>
      <c r="G20" s="146">
        <f>'SO 02  Rek'!I24</f>
        <v>0</v>
      </c>
    </row>
    <row r="21" spans="1:7" ht="15.95" customHeight="1" x14ac:dyDescent="0.2">
      <c r="A21" s="154" t="s">
        <v>30</v>
      </c>
      <c r="B21" s="145"/>
      <c r="C21" s="146">
        <f>'SO 02  Rek'!I14</f>
        <v>0</v>
      </c>
      <c r="D21" s="99" t="str">
        <f>'SO 02  Rek'!A25</f>
        <v>Kompletační činnost (IČD)</v>
      </c>
      <c r="E21" s="150"/>
      <c r="F21" s="151"/>
      <c r="G21" s="146">
        <f>'SO 02  Rek'!I25</f>
        <v>0</v>
      </c>
    </row>
    <row r="22" spans="1:7" ht="15.95" customHeight="1" x14ac:dyDescent="0.2">
      <c r="A22" s="155" t="s">
        <v>60</v>
      </c>
      <c r="B22" s="125"/>
      <c r="C22" s="146">
        <f>C19+C21</f>
        <v>0</v>
      </c>
      <c r="D22" s="99" t="s">
        <v>61</v>
      </c>
      <c r="E22" s="150"/>
      <c r="F22" s="151"/>
      <c r="G22" s="146">
        <f>G23-SUM(G15:G21)</f>
        <v>0</v>
      </c>
    </row>
    <row r="23" spans="1:7" ht="15.95" customHeight="1" thickBot="1" x14ac:dyDescent="0.25">
      <c r="A23" s="313" t="s">
        <v>62</v>
      </c>
      <c r="B23" s="314"/>
      <c r="C23" s="156">
        <f>C22+G23</f>
        <v>0</v>
      </c>
      <c r="D23" s="157" t="s">
        <v>63</v>
      </c>
      <c r="E23" s="158"/>
      <c r="F23" s="159"/>
      <c r="G23" s="146">
        <f>'SO 02  Rek'!H27</f>
        <v>0</v>
      </c>
    </row>
    <row r="24" spans="1:7" x14ac:dyDescent="0.2">
      <c r="A24" s="160" t="s">
        <v>64</v>
      </c>
      <c r="B24" s="161"/>
      <c r="C24" s="162"/>
      <c r="D24" s="161" t="s">
        <v>65</v>
      </c>
      <c r="E24" s="161"/>
      <c r="F24" s="163" t="s">
        <v>66</v>
      </c>
      <c r="G24" s="164"/>
    </row>
    <row r="25" spans="1:7" x14ac:dyDescent="0.2">
      <c r="A25" s="155" t="s">
        <v>67</v>
      </c>
      <c r="B25" s="125"/>
      <c r="C25" s="165"/>
      <c r="D25" s="125" t="s">
        <v>67</v>
      </c>
      <c r="F25" s="166" t="s">
        <v>67</v>
      </c>
      <c r="G25" s="167"/>
    </row>
    <row r="26" spans="1:7" ht="37.5" customHeight="1" x14ac:dyDescent="0.2">
      <c r="A26" s="155" t="s">
        <v>68</v>
      </c>
      <c r="B26" s="168"/>
      <c r="C26" s="165"/>
      <c r="D26" s="125" t="s">
        <v>68</v>
      </c>
      <c r="F26" s="166" t="s">
        <v>68</v>
      </c>
      <c r="G26" s="167"/>
    </row>
    <row r="27" spans="1:7" x14ac:dyDescent="0.2">
      <c r="A27" s="155"/>
      <c r="B27" s="169"/>
      <c r="C27" s="165"/>
      <c r="D27" s="125"/>
      <c r="F27" s="166"/>
      <c r="G27" s="167"/>
    </row>
    <row r="28" spans="1:7" x14ac:dyDescent="0.2">
      <c r="A28" s="155" t="s">
        <v>69</v>
      </c>
      <c r="B28" s="125"/>
      <c r="C28" s="165"/>
      <c r="D28" s="166" t="s">
        <v>70</v>
      </c>
      <c r="E28" s="165"/>
      <c r="F28" s="170" t="s">
        <v>70</v>
      </c>
      <c r="G28" s="167"/>
    </row>
    <row r="29" spans="1:7" ht="69" customHeight="1" x14ac:dyDescent="0.2">
      <c r="A29" s="155"/>
      <c r="B29" s="125"/>
      <c r="C29" s="171"/>
      <c r="D29" s="172"/>
      <c r="E29" s="171"/>
      <c r="F29" s="125"/>
      <c r="G29" s="167"/>
    </row>
    <row r="30" spans="1:7" x14ac:dyDescent="0.2">
      <c r="A30" s="173" t="s">
        <v>12</v>
      </c>
      <c r="B30" s="174"/>
      <c r="C30" s="175">
        <v>21</v>
      </c>
      <c r="D30" s="174" t="s">
        <v>71</v>
      </c>
      <c r="E30" s="176"/>
      <c r="F30" s="305">
        <f>C23-F32</f>
        <v>0</v>
      </c>
      <c r="G30" s="306"/>
    </row>
    <row r="31" spans="1:7" x14ac:dyDescent="0.2">
      <c r="A31" s="173" t="s">
        <v>72</v>
      </c>
      <c r="B31" s="174"/>
      <c r="C31" s="175">
        <f>C30</f>
        <v>21</v>
      </c>
      <c r="D31" s="174" t="s">
        <v>73</v>
      </c>
      <c r="E31" s="176"/>
      <c r="F31" s="305">
        <f>ROUND(PRODUCT(F30,C31/100),0)</f>
        <v>0</v>
      </c>
      <c r="G31" s="306"/>
    </row>
    <row r="32" spans="1:7" x14ac:dyDescent="0.2">
      <c r="A32" s="173" t="s">
        <v>12</v>
      </c>
      <c r="B32" s="174"/>
      <c r="C32" s="175">
        <v>0</v>
      </c>
      <c r="D32" s="174" t="s">
        <v>73</v>
      </c>
      <c r="E32" s="176"/>
      <c r="F32" s="305">
        <v>0</v>
      </c>
      <c r="G32" s="306"/>
    </row>
    <row r="33" spans="1:8" x14ac:dyDescent="0.2">
      <c r="A33" s="173" t="s">
        <v>72</v>
      </c>
      <c r="B33" s="177"/>
      <c r="C33" s="178">
        <f>C32</f>
        <v>0</v>
      </c>
      <c r="D33" s="174" t="s">
        <v>73</v>
      </c>
      <c r="E33" s="151"/>
      <c r="F33" s="305">
        <f>ROUND(PRODUCT(F32,C33/100),0)</f>
        <v>0</v>
      </c>
      <c r="G33" s="306"/>
    </row>
    <row r="34" spans="1:8" s="182" customFormat="1" ht="19.5" customHeight="1" thickBot="1" x14ac:dyDescent="0.3">
      <c r="A34" s="179" t="s">
        <v>74</v>
      </c>
      <c r="B34" s="180"/>
      <c r="C34" s="180"/>
      <c r="D34" s="180"/>
      <c r="E34" s="181"/>
      <c r="F34" s="307">
        <f>ROUND(SUM(F30:F33),0)</f>
        <v>0</v>
      </c>
      <c r="G34" s="308"/>
    </row>
    <row r="36" spans="1:8" x14ac:dyDescent="0.2">
      <c r="A36" s="2" t="s">
        <v>75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">
      <c r="A37" s="2"/>
      <c r="B37" s="309"/>
      <c r="C37" s="309"/>
      <c r="D37" s="309"/>
      <c r="E37" s="309"/>
      <c r="F37" s="309"/>
      <c r="G37" s="309"/>
      <c r="H37" s="1" t="s">
        <v>1</v>
      </c>
    </row>
    <row r="38" spans="1:8" ht="12.75" customHeight="1" x14ac:dyDescent="0.2">
      <c r="A38" s="183"/>
      <c r="B38" s="309"/>
      <c r="C38" s="309"/>
      <c r="D38" s="309"/>
      <c r="E38" s="309"/>
      <c r="F38" s="309"/>
      <c r="G38" s="309"/>
      <c r="H38" s="1" t="s">
        <v>1</v>
      </c>
    </row>
    <row r="39" spans="1:8" x14ac:dyDescent="0.2">
      <c r="A39" s="183"/>
      <c r="B39" s="309"/>
      <c r="C39" s="309"/>
      <c r="D39" s="309"/>
      <c r="E39" s="309"/>
      <c r="F39" s="309"/>
      <c r="G39" s="309"/>
      <c r="H39" s="1" t="s">
        <v>1</v>
      </c>
    </row>
    <row r="40" spans="1:8" x14ac:dyDescent="0.2">
      <c r="A40" s="183"/>
      <c r="B40" s="309"/>
      <c r="C40" s="309"/>
      <c r="D40" s="309"/>
      <c r="E40" s="309"/>
      <c r="F40" s="309"/>
      <c r="G40" s="309"/>
      <c r="H40" s="1" t="s">
        <v>1</v>
      </c>
    </row>
    <row r="41" spans="1:8" x14ac:dyDescent="0.2">
      <c r="A41" s="183"/>
      <c r="B41" s="309"/>
      <c r="C41" s="309"/>
      <c r="D41" s="309"/>
      <c r="E41" s="309"/>
      <c r="F41" s="309"/>
      <c r="G41" s="309"/>
      <c r="H41" s="1" t="s">
        <v>1</v>
      </c>
    </row>
    <row r="42" spans="1:8" x14ac:dyDescent="0.2">
      <c r="A42" s="183"/>
      <c r="B42" s="309"/>
      <c r="C42" s="309"/>
      <c r="D42" s="309"/>
      <c r="E42" s="309"/>
      <c r="F42" s="309"/>
      <c r="G42" s="309"/>
      <c r="H42" s="1" t="s">
        <v>1</v>
      </c>
    </row>
    <row r="43" spans="1:8" x14ac:dyDescent="0.2">
      <c r="A43" s="183"/>
      <c r="B43" s="309"/>
      <c r="C43" s="309"/>
      <c r="D43" s="309"/>
      <c r="E43" s="309"/>
      <c r="F43" s="309"/>
      <c r="G43" s="309"/>
      <c r="H43" s="1" t="s">
        <v>1</v>
      </c>
    </row>
    <row r="44" spans="1:8" ht="12.75" customHeight="1" x14ac:dyDescent="0.2">
      <c r="A44" s="183"/>
      <c r="B44" s="309"/>
      <c r="C44" s="309"/>
      <c r="D44" s="309"/>
      <c r="E44" s="309"/>
      <c r="F44" s="309"/>
      <c r="G44" s="309"/>
      <c r="H44" s="1" t="s">
        <v>1</v>
      </c>
    </row>
    <row r="45" spans="1:8" ht="12.75" customHeight="1" x14ac:dyDescent="0.2">
      <c r="A45" s="183"/>
      <c r="B45" s="309"/>
      <c r="C45" s="309"/>
      <c r="D45" s="309"/>
      <c r="E45" s="309"/>
      <c r="F45" s="309"/>
      <c r="G45" s="309"/>
      <c r="H45" s="1" t="s">
        <v>1</v>
      </c>
    </row>
    <row r="46" spans="1:8" x14ac:dyDescent="0.2">
      <c r="B46" s="304"/>
      <c r="C46" s="304"/>
      <c r="D46" s="304"/>
      <c r="E46" s="304"/>
      <c r="F46" s="304"/>
      <c r="G46" s="304"/>
    </row>
    <row r="47" spans="1:8" x14ac:dyDescent="0.2">
      <c r="B47" s="304"/>
      <c r="C47" s="304"/>
      <c r="D47" s="304"/>
      <c r="E47" s="304"/>
      <c r="F47" s="304"/>
      <c r="G47" s="304"/>
    </row>
    <row r="48" spans="1:8" x14ac:dyDescent="0.2">
      <c r="B48" s="304"/>
      <c r="C48" s="304"/>
      <c r="D48" s="304"/>
      <c r="E48" s="304"/>
      <c r="F48" s="304"/>
      <c r="G48" s="304"/>
    </row>
    <row r="49" spans="2:7" x14ac:dyDescent="0.2">
      <c r="B49" s="304"/>
      <c r="C49" s="304"/>
      <c r="D49" s="304"/>
      <c r="E49" s="304"/>
      <c r="F49" s="304"/>
      <c r="G49" s="304"/>
    </row>
    <row r="50" spans="2:7" x14ac:dyDescent="0.2">
      <c r="B50" s="304"/>
      <c r="C50" s="304"/>
      <c r="D50" s="304"/>
      <c r="E50" s="304"/>
      <c r="F50" s="304"/>
      <c r="G50" s="304"/>
    </row>
    <row r="51" spans="2:7" x14ac:dyDescent="0.2">
      <c r="B51" s="304"/>
      <c r="C51" s="304"/>
      <c r="D51" s="304"/>
      <c r="E51" s="304"/>
      <c r="F51" s="304"/>
      <c r="G51" s="304"/>
    </row>
  </sheetData>
  <mergeCells count="18">
    <mergeCell ref="A23:B23"/>
    <mergeCell ref="C8:E8"/>
    <mergeCell ref="C9:E9"/>
    <mergeCell ref="C10:E10"/>
    <mergeCell ref="C11:E11"/>
    <mergeCell ref="C12:E12"/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2"/>
  <dimension ref="A1:BE78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13.5" thickTop="1" x14ac:dyDescent="0.2">
      <c r="A1" s="315" t="s">
        <v>2</v>
      </c>
      <c r="B1" s="316"/>
      <c r="C1" s="184" t="s">
        <v>106</v>
      </c>
      <c r="D1" s="185"/>
      <c r="E1" s="186"/>
      <c r="F1" s="185"/>
      <c r="G1" s="187" t="s">
        <v>76</v>
      </c>
      <c r="H1" s="188" t="s">
        <v>110</v>
      </c>
      <c r="I1" s="189"/>
    </row>
    <row r="2" spans="1:57" ht="13.5" thickBot="1" x14ac:dyDescent="0.25">
      <c r="A2" s="317" t="s">
        <v>77</v>
      </c>
      <c r="B2" s="318"/>
      <c r="C2" s="190" t="s">
        <v>244</v>
      </c>
      <c r="D2" s="191"/>
      <c r="E2" s="192"/>
      <c r="F2" s="191"/>
      <c r="G2" s="319"/>
      <c r="H2" s="320"/>
      <c r="I2" s="321"/>
    </row>
    <row r="3" spans="1:57" ht="13.5" thickTop="1" x14ac:dyDescent="0.2">
      <c r="F3" s="125"/>
    </row>
    <row r="4" spans="1:57" ht="19.5" customHeight="1" x14ac:dyDescent="0.25">
      <c r="A4" s="193" t="s">
        <v>78</v>
      </c>
      <c r="B4" s="194"/>
      <c r="C4" s="194"/>
      <c r="D4" s="194"/>
      <c r="E4" s="195"/>
      <c r="F4" s="194"/>
      <c r="G4" s="194"/>
      <c r="H4" s="194"/>
      <c r="I4" s="194"/>
    </row>
    <row r="5" spans="1:57" ht="13.5" thickBot="1" x14ac:dyDescent="0.25"/>
    <row r="6" spans="1:57" s="125" customFormat="1" ht="13.5" thickBot="1" x14ac:dyDescent="0.25">
      <c r="A6" s="196"/>
      <c r="B6" s="197" t="s">
        <v>79</v>
      </c>
      <c r="C6" s="197"/>
      <c r="D6" s="198"/>
      <c r="E6" s="199" t="s">
        <v>26</v>
      </c>
      <c r="F6" s="200" t="s">
        <v>27</v>
      </c>
      <c r="G6" s="200" t="s">
        <v>28</v>
      </c>
      <c r="H6" s="200" t="s">
        <v>29</v>
      </c>
      <c r="I6" s="201" t="s">
        <v>30</v>
      </c>
    </row>
    <row r="7" spans="1:57" s="125" customFormat="1" x14ac:dyDescent="0.2">
      <c r="A7" s="291" t="str">
        <f>'SO 02  Pol'!B7</f>
        <v>1</v>
      </c>
      <c r="B7" s="62" t="str">
        <f>'SO 02  Pol'!C7</f>
        <v>Zemní práce</v>
      </c>
      <c r="D7" s="202"/>
      <c r="E7" s="292">
        <f>'SO 02  Pol'!BA23</f>
        <v>0</v>
      </c>
      <c r="F7" s="293">
        <f>'SO 02  Pol'!BB23</f>
        <v>0</v>
      </c>
      <c r="G7" s="293">
        <f>'SO 02  Pol'!BC23</f>
        <v>0</v>
      </c>
      <c r="H7" s="293">
        <f>'SO 02  Pol'!BD23</f>
        <v>0</v>
      </c>
      <c r="I7" s="294">
        <f>'SO 02  Pol'!BE23</f>
        <v>0</v>
      </c>
    </row>
    <row r="8" spans="1:57" s="125" customFormat="1" x14ac:dyDescent="0.2">
      <c r="A8" s="291" t="str">
        <f>'SO 02  Pol'!B24</f>
        <v>5</v>
      </c>
      <c r="B8" s="62" t="str">
        <f>'SO 02  Pol'!C24</f>
        <v>Komunikace</v>
      </c>
      <c r="D8" s="202"/>
      <c r="E8" s="292">
        <f>'SO 02  Pol'!BA30</f>
        <v>0</v>
      </c>
      <c r="F8" s="293">
        <f>'SO 02  Pol'!BB30</f>
        <v>0</v>
      </c>
      <c r="G8" s="293">
        <f>'SO 02  Pol'!BC30</f>
        <v>0</v>
      </c>
      <c r="H8" s="293">
        <f>'SO 02  Pol'!BD30</f>
        <v>0</v>
      </c>
      <c r="I8" s="294">
        <f>'SO 02  Pol'!BE30</f>
        <v>0</v>
      </c>
    </row>
    <row r="9" spans="1:57" s="125" customFormat="1" x14ac:dyDescent="0.2">
      <c r="A9" s="291" t="str">
        <f>'SO 02  Pol'!B31</f>
        <v>8</v>
      </c>
      <c r="B9" s="62" t="str">
        <f>'SO 02  Pol'!C31</f>
        <v>Trubní vedení</v>
      </c>
      <c r="D9" s="202"/>
      <c r="E9" s="292">
        <f>'SO 02  Pol'!BA35</f>
        <v>0</v>
      </c>
      <c r="F9" s="293">
        <f>'SO 02  Pol'!BB35</f>
        <v>0</v>
      </c>
      <c r="G9" s="293">
        <f>'SO 02  Pol'!BC35</f>
        <v>0</v>
      </c>
      <c r="H9" s="293">
        <f>'SO 02  Pol'!BD35</f>
        <v>0</v>
      </c>
      <c r="I9" s="294">
        <f>'SO 02  Pol'!BE35</f>
        <v>0</v>
      </c>
    </row>
    <row r="10" spans="1:57" s="125" customFormat="1" x14ac:dyDescent="0.2">
      <c r="A10" s="291" t="str">
        <f>'SO 02  Pol'!B36</f>
        <v>91</v>
      </c>
      <c r="B10" s="62" t="str">
        <f>'SO 02  Pol'!C36</f>
        <v>Doplňující práce na komunikaci</v>
      </c>
      <c r="D10" s="202"/>
      <c r="E10" s="292">
        <f>'SO 02  Pol'!BA39</f>
        <v>0</v>
      </c>
      <c r="F10" s="293">
        <f>'SO 02  Pol'!BB39</f>
        <v>0</v>
      </c>
      <c r="G10" s="293">
        <f>'SO 02  Pol'!BC39</f>
        <v>0</v>
      </c>
      <c r="H10" s="293">
        <f>'SO 02  Pol'!BD39</f>
        <v>0</v>
      </c>
      <c r="I10" s="294">
        <f>'SO 02  Pol'!BE39</f>
        <v>0</v>
      </c>
    </row>
    <row r="11" spans="1:57" s="125" customFormat="1" x14ac:dyDescent="0.2">
      <c r="A11" s="291" t="str">
        <f>'SO 02  Pol'!B40</f>
        <v>99</v>
      </c>
      <c r="B11" s="62" t="str">
        <f>'SO 02  Pol'!C40</f>
        <v>Staveništní přesun hmot</v>
      </c>
      <c r="D11" s="202"/>
      <c r="E11" s="292">
        <f>'SO 02  Pol'!BA42</f>
        <v>0</v>
      </c>
      <c r="F11" s="293">
        <f>'SO 02  Pol'!BB42</f>
        <v>0</v>
      </c>
      <c r="G11" s="293">
        <f>'SO 02  Pol'!BC42</f>
        <v>0</v>
      </c>
      <c r="H11" s="293">
        <f>'SO 02  Pol'!BD42</f>
        <v>0</v>
      </c>
      <c r="I11" s="294">
        <f>'SO 02  Pol'!BE42</f>
        <v>0</v>
      </c>
    </row>
    <row r="12" spans="1:57" s="125" customFormat="1" x14ac:dyDescent="0.2">
      <c r="A12" s="291" t="str">
        <f>'SO 02  Pol'!B43</f>
        <v>D96</v>
      </c>
      <c r="B12" s="62" t="str">
        <f>'SO 02  Pol'!C43</f>
        <v>Přesuny suti a vybouraných hmot</v>
      </c>
      <c r="D12" s="202"/>
      <c r="E12" s="292">
        <f>'SO 02  Pol'!BA47</f>
        <v>0</v>
      </c>
      <c r="F12" s="293">
        <f>'SO 02  Pol'!BB47</f>
        <v>0</v>
      </c>
      <c r="G12" s="293">
        <f>'SO 02  Pol'!BC47</f>
        <v>0</v>
      </c>
      <c r="H12" s="293">
        <f>'SO 02  Pol'!BD47</f>
        <v>0</v>
      </c>
      <c r="I12" s="294">
        <f>'SO 02  Pol'!BE47</f>
        <v>0</v>
      </c>
    </row>
    <row r="13" spans="1:57" s="125" customFormat="1" ht="13.5" thickBot="1" x14ac:dyDescent="0.25">
      <c r="A13" s="291" t="str">
        <f>'SO 02  Pol'!B48</f>
        <v>OST</v>
      </c>
      <c r="B13" s="62" t="str">
        <f>'SO 02  Pol'!C48</f>
        <v>Ostatní</v>
      </c>
      <c r="D13" s="202"/>
      <c r="E13" s="292">
        <f>'SO 02  Pol'!BA51</f>
        <v>0</v>
      </c>
      <c r="F13" s="293">
        <f>'SO 02  Pol'!BB51</f>
        <v>0</v>
      </c>
      <c r="G13" s="293">
        <f>'SO 02  Pol'!BC51</f>
        <v>0</v>
      </c>
      <c r="H13" s="293">
        <f>'SO 02  Pol'!BD51</f>
        <v>0</v>
      </c>
      <c r="I13" s="294">
        <f>'SO 02  Pol'!BE51</f>
        <v>0</v>
      </c>
    </row>
    <row r="14" spans="1:57" s="14" customFormat="1" ht="13.5" thickBot="1" x14ac:dyDescent="0.25">
      <c r="A14" s="203"/>
      <c r="B14" s="204" t="s">
        <v>80</v>
      </c>
      <c r="C14" s="204"/>
      <c r="D14" s="205"/>
      <c r="E14" s="206">
        <f>SUM(E7:E13)</f>
        <v>0</v>
      </c>
      <c r="F14" s="207">
        <f>SUM(F7:F13)</f>
        <v>0</v>
      </c>
      <c r="G14" s="207">
        <f>SUM(G7:G13)</f>
        <v>0</v>
      </c>
      <c r="H14" s="207">
        <f>SUM(H7:H13)</f>
        <v>0</v>
      </c>
      <c r="I14" s="208">
        <f>SUM(I7:I13)</f>
        <v>0</v>
      </c>
    </row>
    <row r="15" spans="1:57" x14ac:dyDescent="0.2">
      <c r="A15" s="125"/>
      <c r="B15" s="125"/>
      <c r="C15" s="125"/>
      <c r="D15" s="125"/>
      <c r="E15" s="125"/>
      <c r="F15" s="125"/>
      <c r="G15" s="125"/>
      <c r="H15" s="125"/>
      <c r="I15" s="125"/>
    </row>
    <row r="16" spans="1:57" ht="19.5" customHeight="1" x14ac:dyDescent="0.25">
      <c r="A16" s="194" t="s">
        <v>81</v>
      </c>
      <c r="B16" s="194"/>
      <c r="C16" s="194"/>
      <c r="D16" s="194"/>
      <c r="E16" s="194"/>
      <c r="F16" s="194"/>
      <c r="G16" s="209"/>
      <c r="H16" s="194"/>
      <c r="I16" s="194"/>
      <c r="BA16" s="131"/>
      <c r="BB16" s="131"/>
      <c r="BC16" s="131"/>
      <c r="BD16" s="131"/>
      <c r="BE16" s="131"/>
    </row>
    <row r="17" spans="1:53" ht="13.5" thickBot="1" x14ac:dyDescent="0.25"/>
    <row r="18" spans="1:53" x14ac:dyDescent="0.2">
      <c r="A18" s="160" t="s">
        <v>82</v>
      </c>
      <c r="B18" s="161"/>
      <c r="C18" s="161"/>
      <c r="D18" s="210"/>
      <c r="E18" s="211" t="s">
        <v>83</v>
      </c>
      <c r="F18" s="212" t="s">
        <v>13</v>
      </c>
      <c r="G18" s="213" t="s">
        <v>84</v>
      </c>
      <c r="H18" s="214"/>
      <c r="I18" s="215" t="s">
        <v>83</v>
      </c>
    </row>
    <row r="19" spans="1:53" x14ac:dyDescent="0.2">
      <c r="A19" s="154" t="s">
        <v>233</v>
      </c>
      <c r="B19" s="145"/>
      <c r="C19" s="145"/>
      <c r="D19" s="216"/>
      <c r="E19" s="217"/>
      <c r="F19" s="218"/>
      <c r="G19" s="219">
        <v>0</v>
      </c>
      <c r="H19" s="220"/>
      <c r="I19" s="221">
        <f t="shared" ref="I19:I26" si="0">E19+F19*G19/100</f>
        <v>0</v>
      </c>
      <c r="BA19" s="1">
        <v>0</v>
      </c>
    </row>
    <row r="20" spans="1:53" x14ac:dyDescent="0.2">
      <c r="A20" s="154" t="s">
        <v>234</v>
      </c>
      <c r="B20" s="145"/>
      <c r="C20" s="145"/>
      <c r="D20" s="216"/>
      <c r="E20" s="217"/>
      <c r="F20" s="218"/>
      <c r="G20" s="219">
        <v>0</v>
      </c>
      <c r="H20" s="220"/>
      <c r="I20" s="221">
        <f t="shared" si="0"/>
        <v>0</v>
      </c>
      <c r="BA20" s="1">
        <v>0</v>
      </c>
    </row>
    <row r="21" spans="1:53" x14ac:dyDescent="0.2">
      <c r="A21" s="154" t="s">
        <v>235</v>
      </c>
      <c r="B21" s="145"/>
      <c r="C21" s="145"/>
      <c r="D21" s="216"/>
      <c r="E21" s="217"/>
      <c r="F21" s="218"/>
      <c r="G21" s="219">
        <v>0</v>
      </c>
      <c r="H21" s="220"/>
      <c r="I21" s="221">
        <f t="shared" si="0"/>
        <v>0</v>
      </c>
      <c r="BA21" s="1">
        <v>0</v>
      </c>
    </row>
    <row r="22" spans="1:53" x14ac:dyDescent="0.2">
      <c r="A22" s="154" t="s">
        <v>236</v>
      </c>
      <c r="B22" s="145"/>
      <c r="C22" s="145"/>
      <c r="D22" s="216"/>
      <c r="E22" s="217"/>
      <c r="F22" s="218"/>
      <c r="G22" s="219">
        <v>0</v>
      </c>
      <c r="H22" s="220"/>
      <c r="I22" s="221">
        <f t="shared" si="0"/>
        <v>0</v>
      </c>
      <c r="BA22" s="1">
        <v>0</v>
      </c>
    </row>
    <row r="23" spans="1:53" x14ac:dyDescent="0.2">
      <c r="A23" s="154" t="s">
        <v>237</v>
      </c>
      <c r="B23" s="145"/>
      <c r="C23" s="145"/>
      <c r="D23" s="216"/>
      <c r="E23" s="217"/>
      <c r="F23" s="218"/>
      <c r="G23" s="219">
        <v>0</v>
      </c>
      <c r="H23" s="220"/>
      <c r="I23" s="221">
        <f t="shared" si="0"/>
        <v>0</v>
      </c>
      <c r="BA23" s="1">
        <v>1</v>
      </c>
    </row>
    <row r="24" spans="1:53" x14ac:dyDescent="0.2">
      <c r="A24" s="154" t="s">
        <v>238</v>
      </c>
      <c r="B24" s="145"/>
      <c r="C24" s="145"/>
      <c r="D24" s="216"/>
      <c r="E24" s="217"/>
      <c r="F24" s="218"/>
      <c r="G24" s="219">
        <v>0</v>
      </c>
      <c r="H24" s="220"/>
      <c r="I24" s="221">
        <f t="shared" si="0"/>
        <v>0</v>
      </c>
      <c r="BA24" s="1">
        <v>1</v>
      </c>
    </row>
    <row r="25" spans="1:53" x14ac:dyDescent="0.2">
      <c r="A25" s="154" t="s">
        <v>239</v>
      </c>
      <c r="B25" s="145"/>
      <c r="C25" s="145"/>
      <c r="D25" s="216"/>
      <c r="E25" s="217"/>
      <c r="F25" s="218"/>
      <c r="G25" s="219">
        <v>0</v>
      </c>
      <c r="H25" s="220"/>
      <c r="I25" s="221">
        <f t="shared" si="0"/>
        <v>0</v>
      </c>
      <c r="BA25" s="1">
        <v>2</v>
      </c>
    </row>
    <row r="26" spans="1:53" x14ac:dyDescent="0.2">
      <c r="A26" s="154" t="s">
        <v>240</v>
      </c>
      <c r="B26" s="145"/>
      <c r="C26" s="145"/>
      <c r="D26" s="216"/>
      <c r="E26" s="217"/>
      <c r="F26" s="218"/>
      <c r="G26" s="219">
        <v>0</v>
      </c>
      <c r="H26" s="220"/>
      <c r="I26" s="221">
        <f t="shared" si="0"/>
        <v>0</v>
      </c>
      <c r="BA26" s="1">
        <v>2</v>
      </c>
    </row>
    <row r="27" spans="1:53" ht="13.5" thickBot="1" x14ac:dyDescent="0.25">
      <c r="A27" s="222"/>
      <c r="B27" s="223" t="s">
        <v>85</v>
      </c>
      <c r="C27" s="224"/>
      <c r="D27" s="225"/>
      <c r="E27" s="226"/>
      <c r="F27" s="227"/>
      <c r="G27" s="227"/>
      <c r="H27" s="322">
        <f>SUM(I19:I26)</f>
        <v>0</v>
      </c>
      <c r="I27" s="323"/>
    </row>
    <row r="29" spans="1:53" x14ac:dyDescent="0.2">
      <c r="B29" s="14"/>
      <c r="F29" s="228"/>
      <c r="G29" s="229"/>
      <c r="H29" s="229"/>
      <c r="I29" s="46"/>
    </row>
    <row r="30" spans="1:53" x14ac:dyDescent="0.2">
      <c r="F30" s="228"/>
      <c r="G30" s="229"/>
      <c r="H30" s="229"/>
      <c r="I30" s="46"/>
    </row>
    <row r="31" spans="1:53" x14ac:dyDescent="0.2">
      <c r="F31" s="228"/>
      <c r="G31" s="229"/>
      <c r="H31" s="229"/>
      <c r="I31" s="46"/>
    </row>
    <row r="32" spans="1:53" x14ac:dyDescent="0.2">
      <c r="F32" s="228"/>
      <c r="G32" s="229"/>
      <c r="H32" s="229"/>
      <c r="I32" s="46"/>
    </row>
    <row r="33" spans="6:9" x14ac:dyDescent="0.2">
      <c r="F33" s="228"/>
      <c r="G33" s="229"/>
      <c r="H33" s="229"/>
      <c r="I33" s="46"/>
    </row>
    <row r="34" spans="6:9" x14ac:dyDescent="0.2">
      <c r="F34" s="228"/>
      <c r="G34" s="229"/>
      <c r="H34" s="229"/>
      <c r="I34" s="46"/>
    </row>
    <row r="35" spans="6:9" x14ac:dyDescent="0.2">
      <c r="F35" s="228"/>
      <c r="G35" s="229"/>
      <c r="H35" s="229"/>
      <c r="I35" s="46"/>
    </row>
    <row r="36" spans="6:9" x14ac:dyDescent="0.2">
      <c r="F36" s="228"/>
      <c r="G36" s="229"/>
      <c r="H36" s="229"/>
      <c r="I36" s="46"/>
    </row>
    <row r="37" spans="6:9" x14ac:dyDescent="0.2">
      <c r="F37" s="228"/>
      <c r="G37" s="229"/>
      <c r="H37" s="229"/>
      <c r="I37" s="46"/>
    </row>
    <row r="38" spans="6:9" x14ac:dyDescent="0.2">
      <c r="F38" s="228"/>
      <c r="G38" s="229"/>
      <c r="H38" s="229"/>
      <c r="I38" s="46"/>
    </row>
    <row r="39" spans="6:9" x14ac:dyDescent="0.2">
      <c r="F39" s="228"/>
      <c r="G39" s="229"/>
      <c r="H39" s="229"/>
      <c r="I39" s="46"/>
    </row>
    <row r="40" spans="6:9" x14ac:dyDescent="0.2">
      <c r="F40" s="228"/>
      <c r="G40" s="229"/>
      <c r="H40" s="229"/>
      <c r="I40" s="46"/>
    </row>
    <row r="41" spans="6:9" x14ac:dyDescent="0.2">
      <c r="F41" s="228"/>
      <c r="G41" s="229"/>
      <c r="H41" s="229"/>
      <c r="I41" s="46"/>
    </row>
    <row r="42" spans="6:9" x14ac:dyDescent="0.2">
      <c r="F42" s="228"/>
      <c r="G42" s="229"/>
      <c r="H42" s="229"/>
      <c r="I42" s="46"/>
    </row>
    <row r="43" spans="6:9" x14ac:dyDescent="0.2">
      <c r="F43" s="228"/>
      <c r="G43" s="229"/>
      <c r="H43" s="229"/>
      <c r="I43" s="46"/>
    </row>
    <row r="44" spans="6:9" x14ac:dyDescent="0.2">
      <c r="F44" s="228"/>
      <c r="G44" s="229"/>
      <c r="H44" s="229"/>
      <c r="I44" s="46"/>
    </row>
    <row r="45" spans="6:9" x14ac:dyDescent="0.2">
      <c r="F45" s="228"/>
      <c r="G45" s="229"/>
      <c r="H45" s="229"/>
      <c r="I45" s="46"/>
    </row>
    <row r="46" spans="6:9" x14ac:dyDescent="0.2">
      <c r="F46" s="228"/>
      <c r="G46" s="229"/>
      <c r="H46" s="229"/>
      <c r="I46" s="46"/>
    </row>
    <row r="47" spans="6:9" x14ac:dyDescent="0.2">
      <c r="F47" s="228"/>
      <c r="G47" s="229"/>
      <c r="H47" s="229"/>
      <c r="I47" s="46"/>
    </row>
    <row r="48" spans="6:9" x14ac:dyDescent="0.2">
      <c r="F48" s="228"/>
      <c r="G48" s="229"/>
      <c r="H48" s="229"/>
      <c r="I48" s="46"/>
    </row>
    <row r="49" spans="6:9" x14ac:dyDescent="0.2">
      <c r="F49" s="228"/>
      <c r="G49" s="229"/>
      <c r="H49" s="229"/>
      <c r="I49" s="46"/>
    </row>
    <row r="50" spans="6:9" x14ac:dyDescent="0.2">
      <c r="F50" s="228"/>
      <c r="G50" s="229"/>
      <c r="H50" s="229"/>
      <c r="I50" s="46"/>
    </row>
    <row r="51" spans="6:9" x14ac:dyDescent="0.2">
      <c r="F51" s="228"/>
      <c r="G51" s="229"/>
      <c r="H51" s="229"/>
      <c r="I51" s="46"/>
    </row>
    <row r="52" spans="6:9" x14ac:dyDescent="0.2">
      <c r="F52" s="228"/>
      <c r="G52" s="229"/>
      <c r="H52" s="229"/>
      <c r="I52" s="46"/>
    </row>
    <row r="53" spans="6:9" x14ac:dyDescent="0.2">
      <c r="F53" s="228"/>
      <c r="G53" s="229"/>
      <c r="H53" s="229"/>
      <c r="I53" s="46"/>
    </row>
    <row r="54" spans="6:9" x14ac:dyDescent="0.2">
      <c r="F54" s="228"/>
      <c r="G54" s="229"/>
      <c r="H54" s="229"/>
      <c r="I54" s="46"/>
    </row>
    <row r="55" spans="6:9" x14ac:dyDescent="0.2">
      <c r="F55" s="228"/>
      <c r="G55" s="229"/>
      <c r="H55" s="229"/>
      <c r="I55" s="46"/>
    </row>
    <row r="56" spans="6:9" x14ac:dyDescent="0.2">
      <c r="F56" s="228"/>
      <c r="G56" s="229"/>
      <c r="H56" s="229"/>
      <c r="I56" s="46"/>
    </row>
    <row r="57" spans="6:9" x14ac:dyDescent="0.2">
      <c r="F57" s="228"/>
      <c r="G57" s="229"/>
      <c r="H57" s="229"/>
      <c r="I57" s="46"/>
    </row>
    <row r="58" spans="6:9" x14ac:dyDescent="0.2">
      <c r="F58" s="228"/>
      <c r="G58" s="229"/>
      <c r="H58" s="229"/>
      <c r="I58" s="46"/>
    </row>
    <row r="59" spans="6:9" x14ac:dyDescent="0.2">
      <c r="F59" s="228"/>
      <c r="G59" s="229"/>
      <c r="H59" s="229"/>
      <c r="I59" s="46"/>
    </row>
    <row r="60" spans="6:9" x14ac:dyDescent="0.2">
      <c r="F60" s="228"/>
      <c r="G60" s="229"/>
      <c r="H60" s="229"/>
      <c r="I60" s="46"/>
    </row>
    <row r="61" spans="6:9" x14ac:dyDescent="0.2">
      <c r="F61" s="228"/>
      <c r="G61" s="229"/>
      <c r="H61" s="229"/>
      <c r="I61" s="46"/>
    </row>
    <row r="62" spans="6:9" x14ac:dyDescent="0.2">
      <c r="F62" s="228"/>
      <c r="G62" s="229"/>
      <c r="H62" s="229"/>
      <c r="I62" s="46"/>
    </row>
    <row r="63" spans="6:9" x14ac:dyDescent="0.2">
      <c r="F63" s="228"/>
      <c r="G63" s="229"/>
      <c r="H63" s="229"/>
      <c r="I63" s="46"/>
    </row>
    <row r="64" spans="6:9" x14ac:dyDescent="0.2">
      <c r="F64" s="228"/>
      <c r="G64" s="229"/>
      <c r="H64" s="229"/>
      <c r="I64" s="46"/>
    </row>
    <row r="65" spans="6:9" x14ac:dyDescent="0.2">
      <c r="F65" s="228"/>
      <c r="G65" s="229"/>
      <c r="H65" s="229"/>
      <c r="I65" s="46"/>
    </row>
    <row r="66" spans="6:9" x14ac:dyDescent="0.2">
      <c r="F66" s="228"/>
      <c r="G66" s="229"/>
      <c r="H66" s="229"/>
      <c r="I66" s="46"/>
    </row>
    <row r="67" spans="6:9" x14ac:dyDescent="0.2">
      <c r="F67" s="228"/>
      <c r="G67" s="229"/>
      <c r="H67" s="229"/>
      <c r="I67" s="46"/>
    </row>
    <row r="68" spans="6:9" x14ac:dyDescent="0.2">
      <c r="F68" s="228"/>
      <c r="G68" s="229"/>
      <c r="H68" s="229"/>
      <c r="I68" s="46"/>
    </row>
    <row r="69" spans="6:9" x14ac:dyDescent="0.2">
      <c r="F69" s="228"/>
      <c r="G69" s="229"/>
      <c r="H69" s="229"/>
      <c r="I69" s="46"/>
    </row>
    <row r="70" spans="6:9" x14ac:dyDescent="0.2">
      <c r="F70" s="228"/>
      <c r="G70" s="229"/>
      <c r="H70" s="229"/>
      <c r="I70" s="46"/>
    </row>
    <row r="71" spans="6:9" x14ac:dyDescent="0.2">
      <c r="F71" s="228"/>
      <c r="G71" s="229"/>
      <c r="H71" s="229"/>
      <c r="I71" s="46"/>
    </row>
    <row r="72" spans="6:9" x14ac:dyDescent="0.2">
      <c r="F72" s="228"/>
      <c r="G72" s="229"/>
      <c r="H72" s="229"/>
      <c r="I72" s="46"/>
    </row>
    <row r="73" spans="6:9" x14ac:dyDescent="0.2">
      <c r="F73" s="228"/>
      <c r="G73" s="229"/>
      <c r="H73" s="229"/>
      <c r="I73" s="46"/>
    </row>
    <row r="74" spans="6:9" x14ac:dyDescent="0.2">
      <c r="F74" s="228"/>
      <c r="G74" s="229"/>
      <c r="H74" s="229"/>
      <c r="I74" s="46"/>
    </row>
    <row r="75" spans="6:9" x14ac:dyDescent="0.2">
      <c r="F75" s="228"/>
      <c r="G75" s="229"/>
      <c r="H75" s="229"/>
      <c r="I75" s="46"/>
    </row>
    <row r="76" spans="6:9" x14ac:dyDescent="0.2">
      <c r="F76" s="228"/>
      <c r="G76" s="229"/>
      <c r="H76" s="229"/>
      <c r="I76" s="46"/>
    </row>
    <row r="77" spans="6:9" x14ac:dyDescent="0.2">
      <c r="F77" s="228"/>
      <c r="G77" s="229"/>
      <c r="H77" s="229"/>
      <c r="I77" s="46"/>
    </row>
    <row r="78" spans="6:9" x14ac:dyDescent="0.2">
      <c r="F78" s="228"/>
      <c r="G78" s="229"/>
      <c r="H78" s="229"/>
      <c r="I78" s="46"/>
    </row>
  </sheetData>
  <mergeCells count="4">
    <mergeCell ref="A1:B1"/>
    <mergeCell ref="A2:B2"/>
    <mergeCell ref="G2:I2"/>
    <mergeCell ref="H27:I27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:CB124"/>
  <sheetViews>
    <sheetView showGridLines="0" showZeros="0" zoomScaleNormal="100" zoomScaleSheetLayoutView="100" workbookViewId="0">
      <selection activeCell="J1" sqref="J1:J65536 K1:K65536"/>
    </sheetView>
  </sheetViews>
  <sheetFormatPr defaultRowHeight="12.75" x14ac:dyDescent="0.2"/>
  <cols>
    <col min="1" max="1" width="4.42578125" style="230" customWidth="1"/>
    <col min="2" max="2" width="11.5703125" style="230" customWidth="1"/>
    <col min="3" max="3" width="40.42578125" style="230" customWidth="1"/>
    <col min="4" max="4" width="5.5703125" style="230" customWidth="1"/>
    <col min="5" max="5" width="8.5703125" style="240" customWidth="1"/>
    <col min="6" max="6" width="9.85546875" style="230" customWidth="1"/>
    <col min="7" max="7" width="13.85546875" style="230" customWidth="1"/>
    <col min="8" max="8" width="11.7109375" style="230" hidden="1" customWidth="1"/>
    <col min="9" max="9" width="11.5703125" style="230" hidden="1" customWidth="1"/>
    <col min="10" max="10" width="11" style="230" hidden="1" customWidth="1"/>
    <col min="11" max="11" width="10.42578125" style="230" hidden="1" customWidth="1"/>
    <col min="12" max="12" width="75.42578125" style="230" customWidth="1"/>
    <col min="13" max="13" width="45.28515625" style="230" customWidth="1"/>
    <col min="14" max="16384" width="9.140625" style="230"/>
  </cols>
  <sheetData>
    <row r="1" spans="1:80" ht="15.75" x14ac:dyDescent="0.25">
      <c r="A1" s="327" t="s">
        <v>103</v>
      </c>
      <c r="B1" s="327"/>
      <c r="C1" s="327"/>
      <c r="D1" s="327"/>
      <c r="E1" s="327"/>
      <c r="F1" s="327"/>
      <c r="G1" s="327"/>
    </row>
    <row r="2" spans="1:80" ht="14.25" customHeight="1" thickBot="1" x14ac:dyDescent="0.25">
      <c r="B2" s="231"/>
      <c r="C2" s="232"/>
      <c r="D2" s="232"/>
      <c r="E2" s="233"/>
      <c r="F2" s="232"/>
      <c r="G2" s="232"/>
    </row>
    <row r="3" spans="1:80" ht="13.5" thickTop="1" x14ac:dyDescent="0.2">
      <c r="A3" s="315" t="s">
        <v>2</v>
      </c>
      <c r="B3" s="316"/>
      <c r="C3" s="184" t="s">
        <v>106</v>
      </c>
      <c r="D3" s="234"/>
      <c r="E3" s="235" t="s">
        <v>86</v>
      </c>
      <c r="F3" s="236" t="str">
        <f>'SO 02  Rek'!H1</f>
        <v/>
      </c>
      <c r="G3" s="237"/>
    </row>
    <row r="4" spans="1:80" ht="13.5" thickBot="1" x14ac:dyDescent="0.25">
      <c r="A4" s="328" t="s">
        <v>77</v>
      </c>
      <c r="B4" s="318"/>
      <c r="C4" s="190" t="s">
        <v>244</v>
      </c>
      <c r="D4" s="238"/>
      <c r="E4" s="329">
        <f>'SO 02  Rek'!G2</f>
        <v>0</v>
      </c>
      <c r="F4" s="330"/>
      <c r="G4" s="331"/>
    </row>
    <row r="5" spans="1:80" ht="13.5" thickTop="1" x14ac:dyDescent="0.2">
      <c r="A5" s="239"/>
      <c r="G5" s="241"/>
    </row>
    <row r="6" spans="1:80" ht="27" customHeight="1" x14ac:dyDescent="0.2">
      <c r="A6" s="242" t="s">
        <v>87</v>
      </c>
      <c r="B6" s="243" t="s">
        <v>88</v>
      </c>
      <c r="C6" s="243" t="s">
        <v>89</v>
      </c>
      <c r="D6" s="243" t="s">
        <v>90</v>
      </c>
      <c r="E6" s="244" t="s">
        <v>91</v>
      </c>
      <c r="F6" s="243" t="s">
        <v>92</v>
      </c>
      <c r="G6" s="245" t="s">
        <v>93</v>
      </c>
      <c r="H6" s="246" t="s">
        <v>94</v>
      </c>
      <c r="I6" s="246" t="s">
        <v>95</v>
      </c>
      <c r="J6" s="246" t="s">
        <v>96</v>
      </c>
      <c r="K6" s="246" t="s">
        <v>97</v>
      </c>
    </row>
    <row r="7" spans="1:80" x14ac:dyDescent="0.2">
      <c r="A7" s="247" t="s">
        <v>98</v>
      </c>
      <c r="B7" s="248" t="s">
        <v>99</v>
      </c>
      <c r="C7" s="249" t="s">
        <v>100</v>
      </c>
      <c r="D7" s="250"/>
      <c r="E7" s="251"/>
      <c r="F7" s="251"/>
      <c r="G7" s="252"/>
      <c r="H7" s="253"/>
      <c r="I7" s="254"/>
      <c r="J7" s="255"/>
      <c r="K7" s="256"/>
      <c r="O7" s="257">
        <v>1</v>
      </c>
    </row>
    <row r="8" spans="1:80" x14ac:dyDescent="0.2">
      <c r="A8" s="258">
        <v>1</v>
      </c>
      <c r="B8" s="259" t="s">
        <v>245</v>
      </c>
      <c r="C8" s="260" t="s">
        <v>246</v>
      </c>
      <c r="D8" s="261" t="s">
        <v>114</v>
      </c>
      <c r="E8" s="262">
        <v>2.4</v>
      </c>
      <c r="F8" s="262">
        <v>0</v>
      </c>
      <c r="G8" s="263">
        <f>E8*F8</f>
        <v>0</v>
      </c>
      <c r="H8" s="264">
        <v>0</v>
      </c>
      <c r="I8" s="265">
        <f>E8*H8</f>
        <v>0</v>
      </c>
      <c r="J8" s="264">
        <v>-0.26</v>
      </c>
      <c r="K8" s="265">
        <f>E8*J8</f>
        <v>-0.624</v>
      </c>
      <c r="O8" s="257">
        <v>2</v>
      </c>
      <c r="AA8" s="230">
        <v>1</v>
      </c>
      <c r="AB8" s="230">
        <v>1</v>
      </c>
      <c r="AC8" s="230">
        <v>1</v>
      </c>
      <c r="AZ8" s="230">
        <v>1</v>
      </c>
      <c r="BA8" s="230">
        <f>IF(AZ8=1,G8,0)</f>
        <v>0</v>
      </c>
      <c r="BB8" s="230">
        <f>IF(AZ8=2,G8,0)</f>
        <v>0</v>
      </c>
      <c r="BC8" s="230">
        <f>IF(AZ8=3,G8,0)</f>
        <v>0</v>
      </c>
      <c r="BD8" s="230">
        <f>IF(AZ8=4,G8,0)</f>
        <v>0</v>
      </c>
      <c r="BE8" s="230">
        <f>IF(AZ8=5,G8,0)</f>
        <v>0</v>
      </c>
      <c r="CA8" s="257">
        <v>1</v>
      </c>
      <c r="CB8" s="257">
        <v>1</v>
      </c>
    </row>
    <row r="9" spans="1:80" x14ac:dyDescent="0.2">
      <c r="A9" s="266"/>
      <c r="B9" s="269"/>
      <c r="C9" s="324" t="s">
        <v>247</v>
      </c>
      <c r="D9" s="325"/>
      <c r="E9" s="270">
        <v>2.4</v>
      </c>
      <c r="F9" s="271"/>
      <c r="G9" s="272"/>
      <c r="H9" s="273"/>
      <c r="I9" s="267"/>
      <c r="J9" s="274"/>
      <c r="K9" s="267"/>
      <c r="M9" s="268" t="s">
        <v>247</v>
      </c>
      <c r="O9" s="257"/>
    </row>
    <row r="10" spans="1:80" x14ac:dyDescent="0.2">
      <c r="A10" s="258">
        <v>2</v>
      </c>
      <c r="B10" s="259" t="s">
        <v>248</v>
      </c>
      <c r="C10" s="260" t="s">
        <v>249</v>
      </c>
      <c r="D10" s="261" t="s">
        <v>114</v>
      </c>
      <c r="E10" s="262">
        <v>35.18</v>
      </c>
      <c r="F10" s="262">
        <v>0</v>
      </c>
      <c r="G10" s="263">
        <f>E10*F10</f>
        <v>0</v>
      </c>
      <c r="H10" s="264">
        <v>0</v>
      </c>
      <c r="I10" s="265">
        <f>E10*H10</f>
        <v>0</v>
      </c>
      <c r="J10" s="264">
        <v>-0.13</v>
      </c>
      <c r="K10" s="265">
        <f>E10*J10</f>
        <v>-4.5734000000000004</v>
      </c>
      <c r="O10" s="257">
        <v>2</v>
      </c>
      <c r="AA10" s="230">
        <v>1</v>
      </c>
      <c r="AB10" s="230">
        <v>0</v>
      </c>
      <c r="AC10" s="230">
        <v>0</v>
      </c>
      <c r="AZ10" s="230">
        <v>1</v>
      </c>
      <c r="BA10" s="230">
        <f>IF(AZ10=1,G10,0)</f>
        <v>0</v>
      </c>
      <c r="BB10" s="230">
        <f>IF(AZ10=2,G10,0)</f>
        <v>0</v>
      </c>
      <c r="BC10" s="230">
        <f>IF(AZ10=3,G10,0)</f>
        <v>0</v>
      </c>
      <c r="BD10" s="230">
        <f>IF(AZ10=4,G10,0)</f>
        <v>0</v>
      </c>
      <c r="BE10" s="230">
        <f>IF(AZ10=5,G10,0)</f>
        <v>0</v>
      </c>
      <c r="CA10" s="257">
        <v>1</v>
      </c>
      <c r="CB10" s="257">
        <v>0</v>
      </c>
    </row>
    <row r="11" spans="1:80" x14ac:dyDescent="0.2">
      <c r="A11" s="266"/>
      <c r="B11" s="269"/>
      <c r="C11" s="324" t="s">
        <v>250</v>
      </c>
      <c r="D11" s="325"/>
      <c r="E11" s="270">
        <v>2.88</v>
      </c>
      <c r="F11" s="271"/>
      <c r="G11" s="272"/>
      <c r="H11" s="273"/>
      <c r="I11" s="267"/>
      <c r="J11" s="274"/>
      <c r="K11" s="267"/>
      <c r="M11" s="268" t="s">
        <v>250</v>
      </c>
      <c r="O11" s="257"/>
    </row>
    <row r="12" spans="1:80" x14ac:dyDescent="0.2">
      <c r="A12" s="266"/>
      <c r="B12" s="269"/>
      <c r="C12" s="324" t="s">
        <v>251</v>
      </c>
      <c r="D12" s="325"/>
      <c r="E12" s="270">
        <v>1.65</v>
      </c>
      <c r="F12" s="271"/>
      <c r="G12" s="272"/>
      <c r="H12" s="273"/>
      <c r="I12" s="267"/>
      <c r="J12" s="274"/>
      <c r="K12" s="267"/>
      <c r="M12" s="268" t="s">
        <v>251</v>
      </c>
      <c r="O12" s="257"/>
    </row>
    <row r="13" spans="1:80" x14ac:dyDescent="0.2">
      <c r="A13" s="266"/>
      <c r="B13" s="269"/>
      <c r="C13" s="324" t="s">
        <v>252</v>
      </c>
      <c r="D13" s="325"/>
      <c r="E13" s="270">
        <v>4.08</v>
      </c>
      <c r="F13" s="271"/>
      <c r="G13" s="272"/>
      <c r="H13" s="273"/>
      <c r="I13" s="267"/>
      <c r="J13" s="274"/>
      <c r="K13" s="267"/>
      <c r="M13" s="268" t="s">
        <v>252</v>
      </c>
      <c r="O13" s="257"/>
    </row>
    <row r="14" spans="1:80" x14ac:dyDescent="0.2">
      <c r="A14" s="266"/>
      <c r="B14" s="269"/>
      <c r="C14" s="324" t="s">
        <v>253</v>
      </c>
      <c r="D14" s="325"/>
      <c r="E14" s="270">
        <v>7.38</v>
      </c>
      <c r="F14" s="271"/>
      <c r="G14" s="272"/>
      <c r="H14" s="273"/>
      <c r="I14" s="267"/>
      <c r="J14" s="274"/>
      <c r="K14" s="267"/>
      <c r="M14" s="268" t="s">
        <v>253</v>
      </c>
      <c r="O14" s="257"/>
    </row>
    <row r="15" spans="1:80" x14ac:dyDescent="0.2">
      <c r="A15" s="266"/>
      <c r="B15" s="269"/>
      <c r="C15" s="324" t="s">
        <v>251</v>
      </c>
      <c r="D15" s="325"/>
      <c r="E15" s="270">
        <v>1.65</v>
      </c>
      <c r="F15" s="271"/>
      <c r="G15" s="272"/>
      <c r="H15" s="273"/>
      <c r="I15" s="267"/>
      <c r="J15" s="274"/>
      <c r="K15" s="267"/>
      <c r="M15" s="268" t="s">
        <v>251</v>
      </c>
      <c r="O15" s="257"/>
    </row>
    <row r="16" spans="1:80" x14ac:dyDescent="0.2">
      <c r="A16" s="266"/>
      <c r="B16" s="269"/>
      <c r="C16" s="324" t="s">
        <v>254</v>
      </c>
      <c r="D16" s="325"/>
      <c r="E16" s="270">
        <v>2.31</v>
      </c>
      <c r="F16" s="271"/>
      <c r="G16" s="272"/>
      <c r="H16" s="273"/>
      <c r="I16" s="267"/>
      <c r="J16" s="274"/>
      <c r="K16" s="267"/>
      <c r="M16" s="268" t="s">
        <v>254</v>
      </c>
      <c r="O16" s="257"/>
    </row>
    <row r="17" spans="1:80" x14ac:dyDescent="0.2">
      <c r="A17" s="266"/>
      <c r="B17" s="269"/>
      <c r="C17" s="324" t="s">
        <v>255</v>
      </c>
      <c r="D17" s="325"/>
      <c r="E17" s="270">
        <v>6.39</v>
      </c>
      <c r="F17" s="271"/>
      <c r="G17" s="272"/>
      <c r="H17" s="273"/>
      <c r="I17" s="267"/>
      <c r="J17" s="274"/>
      <c r="K17" s="267"/>
      <c r="M17" s="268" t="s">
        <v>255</v>
      </c>
      <c r="O17" s="257"/>
    </row>
    <row r="18" spans="1:80" x14ac:dyDescent="0.2">
      <c r="A18" s="266"/>
      <c r="B18" s="269"/>
      <c r="C18" s="324" t="s">
        <v>256</v>
      </c>
      <c r="D18" s="325"/>
      <c r="E18" s="270">
        <v>5.6</v>
      </c>
      <c r="F18" s="271"/>
      <c r="G18" s="272"/>
      <c r="H18" s="273"/>
      <c r="I18" s="267"/>
      <c r="J18" s="274"/>
      <c r="K18" s="267"/>
      <c r="M18" s="268" t="s">
        <v>256</v>
      </c>
      <c r="O18" s="257"/>
    </row>
    <row r="19" spans="1:80" x14ac:dyDescent="0.2">
      <c r="A19" s="266"/>
      <c r="B19" s="269"/>
      <c r="C19" s="324" t="s">
        <v>257</v>
      </c>
      <c r="D19" s="325"/>
      <c r="E19" s="270">
        <v>3.24</v>
      </c>
      <c r="F19" s="271"/>
      <c r="G19" s="272"/>
      <c r="H19" s="273"/>
      <c r="I19" s="267"/>
      <c r="J19" s="274"/>
      <c r="K19" s="267"/>
      <c r="M19" s="268" t="s">
        <v>257</v>
      </c>
      <c r="O19" s="257"/>
    </row>
    <row r="20" spans="1:80" x14ac:dyDescent="0.2">
      <c r="A20" s="258">
        <v>3</v>
      </c>
      <c r="B20" s="259" t="s">
        <v>258</v>
      </c>
      <c r="C20" s="260" t="s">
        <v>259</v>
      </c>
      <c r="D20" s="261" t="s">
        <v>114</v>
      </c>
      <c r="E20" s="262">
        <v>295</v>
      </c>
      <c r="F20" s="262">
        <v>0</v>
      </c>
      <c r="G20" s="263">
        <f>E20*F20</f>
        <v>0</v>
      </c>
      <c r="H20" s="264">
        <v>0</v>
      </c>
      <c r="I20" s="265">
        <f>E20*H20</f>
        <v>0</v>
      </c>
      <c r="J20" s="264">
        <v>-0.11</v>
      </c>
      <c r="K20" s="265">
        <f>E20*J20</f>
        <v>-32.450000000000003</v>
      </c>
      <c r="O20" s="257">
        <v>2</v>
      </c>
      <c r="AA20" s="230">
        <v>1</v>
      </c>
      <c r="AB20" s="230">
        <v>1</v>
      </c>
      <c r="AC20" s="230">
        <v>1</v>
      </c>
      <c r="AZ20" s="230">
        <v>1</v>
      </c>
      <c r="BA20" s="230">
        <f>IF(AZ20=1,G20,0)</f>
        <v>0</v>
      </c>
      <c r="BB20" s="230">
        <f>IF(AZ20=2,G20,0)</f>
        <v>0</v>
      </c>
      <c r="BC20" s="230">
        <f>IF(AZ20=3,G20,0)</f>
        <v>0</v>
      </c>
      <c r="BD20" s="230">
        <f>IF(AZ20=4,G20,0)</f>
        <v>0</v>
      </c>
      <c r="BE20" s="230">
        <f>IF(AZ20=5,G20,0)</f>
        <v>0</v>
      </c>
      <c r="CA20" s="257">
        <v>1</v>
      </c>
      <c r="CB20" s="257">
        <v>1</v>
      </c>
    </row>
    <row r="21" spans="1:80" x14ac:dyDescent="0.2">
      <c r="A21" s="266"/>
      <c r="B21" s="269"/>
      <c r="C21" s="324" t="s">
        <v>260</v>
      </c>
      <c r="D21" s="325"/>
      <c r="E21" s="270">
        <v>295</v>
      </c>
      <c r="F21" s="271"/>
      <c r="G21" s="272"/>
      <c r="H21" s="273"/>
      <c r="I21" s="267"/>
      <c r="J21" s="274"/>
      <c r="K21" s="267"/>
      <c r="M21" s="268" t="s">
        <v>260</v>
      </c>
      <c r="O21" s="257"/>
    </row>
    <row r="22" spans="1:80" x14ac:dyDescent="0.2">
      <c r="A22" s="258">
        <v>4</v>
      </c>
      <c r="B22" s="259" t="s">
        <v>130</v>
      </c>
      <c r="C22" s="260" t="s">
        <v>131</v>
      </c>
      <c r="D22" s="261" t="s">
        <v>114</v>
      </c>
      <c r="E22" s="262">
        <v>295</v>
      </c>
      <c r="F22" s="262">
        <v>0</v>
      </c>
      <c r="G22" s="263">
        <f>E22*F22</f>
        <v>0</v>
      </c>
      <c r="H22" s="264">
        <v>0</v>
      </c>
      <c r="I22" s="265">
        <f>E22*H22</f>
        <v>0</v>
      </c>
      <c r="J22" s="264">
        <v>0</v>
      </c>
      <c r="K22" s="265">
        <f>E22*J22</f>
        <v>0</v>
      </c>
      <c r="O22" s="257">
        <v>2</v>
      </c>
      <c r="AA22" s="230">
        <v>1</v>
      </c>
      <c r="AB22" s="230">
        <v>1</v>
      </c>
      <c r="AC22" s="230">
        <v>1</v>
      </c>
      <c r="AZ22" s="230">
        <v>1</v>
      </c>
      <c r="BA22" s="230">
        <f>IF(AZ22=1,G22,0)</f>
        <v>0</v>
      </c>
      <c r="BB22" s="230">
        <f>IF(AZ22=2,G22,0)</f>
        <v>0</v>
      </c>
      <c r="BC22" s="230">
        <f>IF(AZ22=3,G22,0)</f>
        <v>0</v>
      </c>
      <c r="BD22" s="230">
        <f>IF(AZ22=4,G22,0)</f>
        <v>0</v>
      </c>
      <c r="BE22" s="230">
        <f>IF(AZ22=5,G22,0)</f>
        <v>0</v>
      </c>
      <c r="CA22" s="257">
        <v>1</v>
      </c>
      <c r="CB22" s="257">
        <v>1</v>
      </c>
    </row>
    <row r="23" spans="1:80" x14ac:dyDescent="0.2">
      <c r="A23" s="275"/>
      <c r="B23" s="276" t="s">
        <v>101</v>
      </c>
      <c r="C23" s="277" t="s">
        <v>111</v>
      </c>
      <c r="D23" s="278"/>
      <c r="E23" s="279"/>
      <c r="F23" s="280"/>
      <c r="G23" s="281">
        <f>SUM(G7:G22)</f>
        <v>0</v>
      </c>
      <c r="H23" s="282"/>
      <c r="I23" s="283">
        <f>SUM(I7:I22)</f>
        <v>0</v>
      </c>
      <c r="J23" s="282"/>
      <c r="K23" s="283">
        <f>SUM(K7:K22)</f>
        <v>-37.647400000000005</v>
      </c>
      <c r="O23" s="257">
        <v>4</v>
      </c>
      <c r="BA23" s="284">
        <f>SUM(BA7:BA22)</f>
        <v>0</v>
      </c>
      <c r="BB23" s="284">
        <f>SUM(BB7:BB22)</f>
        <v>0</v>
      </c>
      <c r="BC23" s="284">
        <f>SUM(BC7:BC22)</f>
        <v>0</v>
      </c>
      <c r="BD23" s="284">
        <f>SUM(BD7:BD22)</f>
        <v>0</v>
      </c>
      <c r="BE23" s="284">
        <f>SUM(BE7:BE22)</f>
        <v>0</v>
      </c>
    </row>
    <row r="24" spans="1:80" x14ac:dyDescent="0.2">
      <c r="A24" s="247" t="s">
        <v>98</v>
      </c>
      <c r="B24" s="248" t="s">
        <v>165</v>
      </c>
      <c r="C24" s="249" t="s">
        <v>166</v>
      </c>
      <c r="D24" s="250"/>
      <c r="E24" s="251"/>
      <c r="F24" s="251"/>
      <c r="G24" s="252"/>
      <c r="H24" s="253"/>
      <c r="I24" s="254"/>
      <c r="J24" s="255"/>
      <c r="K24" s="256"/>
      <c r="O24" s="257">
        <v>1</v>
      </c>
    </row>
    <row r="25" spans="1:80" ht="22.5" x14ac:dyDescent="0.2">
      <c r="A25" s="258">
        <v>5</v>
      </c>
      <c r="B25" s="259" t="s">
        <v>170</v>
      </c>
      <c r="C25" s="260" t="s">
        <v>171</v>
      </c>
      <c r="D25" s="261" t="s">
        <v>114</v>
      </c>
      <c r="E25" s="262">
        <v>37.6</v>
      </c>
      <c r="F25" s="262">
        <v>0</v>
      </c>
      <c r="G25" s="263">
        <f>E25*F25</f>
        <v>0</v>
      </c>
      <c r="H25" s="264">
        <v>0.13188</v>
      </c>
      <c r="I25" s="265">
        <f>E25*H25</f>
        <v>4.9586880000000004</v>
      </c>
      <c r="J25" s="264">
        <v>0</v>
      </c>
      <c r="K25" s="265">
        <f>E25*J25</f>
        <v>0</v>
      </c>
      <c r="O25" s="257">
        <v>2</v>
      </c>
      <c r="AA25" s="230">
        <v>1</v>
      </c>
      <c r="AB25" s="230">
        <v>1</v>
      </c>
      <c r="AC25" s="230">
        <v>1</v>
      </c>
      <c r="AZ25" s="230">
        <v>1</v>
      </c>
      <c r="BA25" s="230">
        <f>IF(AZ25=1,G25,0)</f>
        <v>0</v>
      </c>
      <c r="BB25" s="230">
        <f>IF(AZ25=2,G25,0)</f>
        <v>0</v>
      </c>
      <c r="BC25" s="230">
        <f>IF(AZ25=3,G25,0)</f>
        <v>0</v>
      </c>
      <c r="BD25" s="230">
        <f>IF(AZ25=4,G25,0)</f>
        <v>0</v>
      </c>
      <c r="BE25" s="230">
        <f>IF(AZ25=5,G25,0)</f>
        <v>0</v>
      </c>
      <c r="CA25" s="257">
        <v>1</v>
      </c>
      <c r="CB25" s="257">
        <v>1</v>
      </c>
    </row>
    <row r="26" spans="1:80" x14ac:dyDescent="0.2">
      <c r="A26" s="266"/>
      <c r="B26" s="269"/>
      <c r="C26" s="324" t="s">
        <v>261</v>
      </c>
      <c r="D26" s="325"/>
      <c r="E26" s="270">
        <v>37.6</v>
      </c>
      <c r="F26" s="271"/>
      <c r="G26" s="272"/>
      <c r="H26" s="273"/>
      <c r="I26" s="267"/>
      <c r="J26" s="274"/>
      <c r="K26" s="267"/>
      <c r="M26" s="268" t="s">
        <v>261</v>
      </c>
      <c r="O26" s="257"/>
    </row>
    <row r="27" spans="1:80" x14ac:dyDescent="0.2">
      <c r="A27" s="258">
        <v>6</v>
      </c>
      <c r="B27" s="259" t="s">
        <v>172</v>
      </c>
      <c r="C27" s="260" t="s">
        <v>173</v>
      </c>
      <c r="D27" s="261" t="s">
        <v>114</v>
      </c>
      <c r="E27" s="262">
        <v>295</v>
      </c>
      <c r="F27" s="262">
        <v>0</v>
      </c>
      <c r="G27" s="263">
        <f>E27*F27</f>
        <v>0</v>
      </c>
      <c r="H27" s="264">
        <v>6.0999999999999997E-4</v>
      </c>
      <c r="I27" s="265">
        <f>E27*H27</f>
        <v>0.17995</v>
      </c>
      <c r="J27" s="264">
        <v>0</v>
      </c>
      <c r="K27" s="265">
        <f>E27*J27</f>
        <v>0</v>
      </c>
      <c r="O27" s="257">
        <v>2</v>
      </c>
      <c r="AA27" s="230">
        <v>1</v>
      </c>
      <c r="AB27" s="230">
        <v>1</v>
      </c>
      <c r="AC27" s="230">
        <v>1</v>
      </c>
      <c r="AZ27" s="230">
        <v>1</v>
      </c>
      <c r="BA27" s="230">
        <f>IF(AZ27=1,G27,0)</f>
        <v>0</v>
      </c>
      <c r="BB27" s="230">
        <f>IF(AZ27=2,G27,0)</f>
        <v>0</v>
      </c>
      <c r="BC27" s="230">
        <f>IF(AZ27=3,G27,0)</f>
        <v>0</v>
      </c>
      <c r="BD27" s="230">
        <f>IF(AZ27=4,G27,0)</f>
        <v>0</v>
      </c>
      <c r="BE27" s="230">
        <f>IF(AZ27=5,G27,0)</f>
        <v>0</v>
      </c>
      <c r="CA27" s="257">
        <v>1</v>
      </c>
      <c r="CB27" s="257">
        <v>1</v>
      </c>
    </row>
    <row r="28" spans="1:80" x14ac:dyDescent="0.2">
      <c r="A28" s="266"/>
      <c r="B28" s="269"/>
      <c r="C28" s="324" t="s">
        <v>260</v>
      </c>
      <c r="D28" s="325"/>
      <c r="E28" s="270">
        <v>295</v>
      </c>
      <c r="F28" s="271"/>
      <c r="G28" s="272"/>
      <c r="H28" s="273"/>
      <c r="I28" s="267"/>
      <c r="J28" s="274"/>
      <c r="K28" s="267"/>
      <c r="M28" s="268" t="s">
        <v>260</v>
      </c>
      <c r="O28" s="257"/>
    </row>
    <row r="29" spans="1:80" ht="22.5" x14ac:dyDescent="0.2">
      <c r="A29" s="258">
        <v>7</v>
      </c>
      <c r="B29" s="259" t="s">
        <v>174</v>
      </c>
      <c r="C29" s="260" t="s">
        <v>175</v>
      </c>
      <c r="D29" s="261" t="s">
        <v>114</v>
      </c>
      <c r="E29" s="262">
        <v>295</v>
      </c>
      <c r="F29" s="262">
        <v>0</v>
      </c>
      <c r="G29" s="263">
        <f>E29*F29</f>
        <v>0</v>
      </c>
      <c r="H29" s="264">
        <v>0.12966</v>
      </c>
      <c r="I29" s="265">
        <f>E29*H29</f>
        <v>38.249699999999997</v>
      </c>
      <c r="J29" s="264">
        <v>0</v>
      </c>
      <c r="K29" s="265">
        <f>E29*J29</f>
        <v>0</v>
      </c>
      <c r="O29" s="257">
        <v>2</v>
      </c>
      <c r="AA29" s="230">
        <v>1</v>
      </c>
      <c r="AB29" s="230">
        <v>1</v>
      </c>
      <c r="AC29" s="230">
        <v>1</v>
      </c>
      <c r="AZ29" s="230">
        <v>1</v>
      </c>
      <c r="BA29" s="230">
        <f>IF(AZ29=1,G29,0)</f>
        <v>0</v>
      </c>
      <c r="BB29" s="230">
        <f>IF(AZ29=2,G29,0)</f>
        <v>0</v>
      </c>
      <c r="BC29" s="230">
        <f>IF(AZ29=3,G29,0)</f>
        <v>0</v>
      </c>
      <c r="BD29" s="230">
        <f>IF(AZ29=4,G29,0)</f>
        <v>0</v>
      </c>
      <c r="BE29" s="230">
        <f>IF(AZ29=5,G29,0)</f>
        <v>0</v>
      </c>
      <c r="CA29" s="257">
        <v>1</v>
      </c>
      <c r="CB29" s="257">
        <v>1</v>
      </c>
    </row>
    <row r="30" spans="1:80" x14ac:dyDescent="0.2">
      <c r="A30" s="275"/>
      <c r="B30" s="276" t="s">
        <v>101</v>
      </c>
      <c r="C30" s="277" t="s">
        <v>167</v>
      </c>
      <c r="D30" s="278"/>
      <c r="E30" s="279"/>
      <c r="F30" s="280"/>
      <c r="G30" s="281">
        <f>SUM(G24:G29)</f>
        <v>0</v>
      </c>
      <c r="H30" s="282"/>
      <c r="I30" s="283">
        <f>SUM(I24:I29)</f>
        <v>43.388337999999997</v>
      </c>
      <c r="J30" s="282"/>
      <c r="K30" s="283">
        <f>SUM(K24:K29)</f>
        <v>0</v>
      </c>
      <c r="O30" s="257">
        <v>4</v>
      </c>
      <c r="BA30" s="284">
        <f>SUM(BA24:BA29)</f>
        <v>0</v>
      </c>
      <c r="BB30" s="284">
        <f>SUM(BB24:BB29)</f>
        <v>0</v>
      </c>
      <c r="BC30" s="284">
        <f>SUM(BC24:BC29)</f>
        <v>0</v>
      </c>
      <c r="BD30" s="284">
        <f>SUM(BD24:BD29)</f>
        <v>0</v>
      </c>
      <c r="BE30" s="284">
        <f>SUM(BE24:BE29)</f>
        <v>0</v>
      </c>
    </row>
    <row r="31" spans="1:80" x14ac:dyDescent="0.2">
      <c r="A31" s="247" t="s">
        <v>98</v>
      </c>
      <c r="B31" s="248" t="s">
        <v>176</v>
      </c>
      <c r="C31" s="249" t="s">
        <v>177</v>
      </c>
      <c r="D31" s="250"/>
      <c r="E31" s="251"/>
      <c r="F31" s="251"/>
      <c r="G31" s="252"/>
      <c r="H31" s="253"/>
      <c r="I31" s="254"/>
      <c r="J31" s="255"/>
      <c r="K31" s="256"/>
      <c r="O31" s="257">
        <v>1</v>
      </c>
    </row>
    <row r="32" spans="1:80" x14ac:dyDescent="0.2">
      <c r="A32" s="258">
        <v>8</v>
      </c>
      <c r="B32" s="259" t="s">
        <v>179</v>
      </c>
      <c r="C32" s="260" t="s">
        <v>180</v>
      </c>
      <c r="D32" s="261" t="s">
        <v>181</v>
      </c>
      <c r="E32" s="262">
        <v>3</v>
      </c>
      <c r="F32" s="262">
        <v>0</v>
      </c>
      <c r="G32" s="263">
        <f>E32*F32</f>
        <v>0</v>
      </c>
      <c r="H32" s="264">
        <v>0.43381999999999998</v>
      </c>
      <c r="I32" s="265">
        <f>E32*H32</f>
        <v>1.3014600000000001</v>
      </c>
      <c r="J32" s="264">
        <v>0</v>
      </c>
      <c r="K32" s="265">
        <f>E32*J32</f>
        <v>0</v>
      </c>
      <c r="O32" s="257">
        <v>2</v>
      </c>
      <c r="AA32" s="230">
        <v>1</v>
      </c>
      <c r="AB32" s="230">
        <v>1</v>
      </c>
      <c r="AC32" s="230">
        <v>1</v>
      </c>
      <c r="AZ32" s="230">
        <v>1</v>
      </c>
      <c r="BA32" s="230">
        <f>IF(AZ32=1,G32,0)</f>
        <v>0</v>
      </c>
      <c r="BB32" s="230">
        <f>IF(AZ32=2,G32,0)</f>
        <v>0</v>
      </c>
      <c r="BC32" s="230">
        <f>IF(AZ32=3,G32,0)</f>
        <v>0</v>
      </c>
      <c r="BD32" s="230">
        <f>IF(AZ32=4,G32,0)</f>
        <v>0</v>
      </c>
      <c r="BE32" s="230">
        <f>IF(AZ32=5,G32,0)</f>
        <v>0</v>
      </c>
      <c r="CA32" s="257">
        <v>1</v>
      </c>
      <c r="CB32" s="257">
        <v>1</v>
      </c>
    </row>
    <row r="33" spans="1:80" x14ac:dyDescent="0.2">
      <c r="A33" s="258">
        <v>9</v>
      </c>
      <c r="B33" s="259" t="s">
        <v>262</v>
      </c>
      <c r="C33" s="260" t="s">
        <v>263</v>
      </c>
      <c r="D33" s="261" t="s">
        <v>181</v>
      </c>
      <c r="E33" s="262">
        <v>1</v>
      </c>
      <c r="F33" s="262">
        <v>0</v>
      </c>
      <c r="G33" s="263">
        <f>E33*F33</f>
        <v>0</v>
      </c>
      <c r="H33" s="264">
        <v>0.43093999999999999</v>
      </c>
      <c r="I33" s="265">
        <f>E33*H33</f>
        <v>0.43093999999999999</v>
      </c>
      <c r="J33" s="264">
        <v>0</v>
      </c>
      <c r="K33" s="265">
        <f>E33*J33</f>
        <v>0</v>
      </c>
      <c r="O33" s="257">
        <v>2</v>
      </c>
      <c r="AA33" s="230">
        <v>1</v>
      </c>
      <c r="AB33" s="230">
        <v>1</v>
      </c>
      <c r="AC33" s="230">
        <v>1</v>
      </c>
      <c r="AZ33" s="230">
        <v>1</v>
      </c>
      <c r="BA33" s="230">
        <f>IF(AZ33=1,G33,0)</f>
        <v>0</v>
      </c>
      <c r="BB33" s="230">
        <f>IF(AZ33=2,G33,0)</f>
        <v>0</v>
      </c>
      <c r="BC33" s="230">
        <f>IF(AZ33=3,G33,0)</f>
        <v>0</v>
      </c>
      <c r="BD33" s="230">
        <f>IF(AZ33=4,G33,0)</f>
        <v>0</v>
      </c>
      <c r="BE33" s="230">
        <f>IF(AZ33=5,G33,0)</f>
        <v>0</v>
      </c>
      <c r="CA33" s="257">
        <v>1</v>
      </c>
      <c r="CB33" s="257">
        <v>1</v>
      </c>
    </row>
    <row r="34" spans="1:80" x14ac:dyDescent="0.2">
      <c r="A34" s="258">
        <v>10</v>
      </c>
      <c r="B34" s="259" t="s">
        <v>264</v>
      </c>
      <c r="C34" s="260" t="s">
        <v>265</v>
      </c>
      <c r="D34" s="261" t="s">
        <v>181</v>
      </c>
      <c r="E34" s="262">
        <v>2</v>
      </c>
      <c r="F34" s="262">
        <v>0</v>
      </c>
      <c r="G34" s="263">
        <f>E34*F34</f>
        <v>0</v>
      </c>
      <c r="H34" s="264">
        <v>0.31590000000000001</v>
      </c>
      <c r="I34" s="265">
        <f>E34*H34</f>
        <v>0.63180000000000003</v>
      </c>
      <c r="J34" s="264">
        <v>0</v>
      </c>
      <c r="K34" s="265">
        <f>E34*J34</f>
        <v>0</v>
      </c>
      <c r="O34" s="257">
        <v>2</v>
      </c>
      <c r="AA34" s="230">
        <v>1</v>
      </c>
      <c r="AB34" s="230">
        <v>1</v>
      </c>
      <c r="AC34" s="230">
        <v>1</v>
      </c>
      <c r="AZ34" s="230">
        <v>1</v>
      </c>
      <c r="BA34" s="230">
        <f>IF(AZ34=1,G34,0)</f>
        <v>0</v>
      </c>
      <c r="BB34" s="230">
        <f>IF(AZ34=2,G34,0)</f>
        <v>0</v>
      </c>
      <c r="BC34" s="230">
        <f>IF(AZ34=3,G34,0)</f>
        <v>0</v>
      </c>
      <c r="BD34" s="230">
        <f>IF(AZ34=4,G34,0)</f>
        <v>0</v>
      </c>
      <c r="BE34" s="230">
        <f>IF(AZ34=5,G34,0)</f>
        <v>0</v>
      </c>
      <c r="CA34" s="257">
        <v>1</v>
      </c>
      <c r="CB34" s="257">
        <v>1</v>
      </c>
    </row>
    <row r="35" spans="1:80" x14ac:dyDescent="0.2">
      <c r="A35" s="275"/>
      <c r="B35" s="276" t="s">
        <v>101</v>
      </c>
      <c r="C35" s="277" t="s">
        <v>178</v>
      </c>
      <c r="D35" s="278"/>
      <c r="E35" s="279"/>
      <c r="F35" s="280"/>
      <c r="G35" s="281">
        <f>SUM(G31:G34)</f>
        <v>0</v>
      </c>
      <c r="H35" s="282"/>
      <c r="I35" s="283">
        <f>SUM(I31:I34)</f>
        <v>2.3642000000000003</v>
      </c>
      <c r="J35" s="282"/>
      <c r="K35" s="283">
        <f>SUM(K31:K34)</f>
        <v>0</v>
      </c>
      <c r="O35" s="257">
        <v>4</v>
      </c>
      <c r="BA35" s="284">
        <f>SUM(BA31:BA34)</f>
        <v>0</v>
      </c>
      <c r="BB35" s="284">
        <f>SUM(BB31:BB34)</f>
        <v>0</v>
      </c>
      <c r="BC35" s="284">
        <f>SUM(BC31:BC34)</f>
        <v>0</v>
      </c>
      <c r="BD35" s="284">
        <f>SUM(BD31:BD34)</f>
        <v>0</v>
      </c>
      <c r="BE35" s="284">
        <f>SUM(BE31:BE34)</f>
        <v>0</v>
      </c>
    </row>
    <row r="36" spans="1:80" x14ac:dyDescent="0.2">
      <c r="A36" s="247" t="s">
        <v>98</v>
      </c>
      <c r="B36" s="248" t="s">
        <v>182</v>
      </c>
      <c r="C36" s="249" t="s">
        <v>183</v>
      </c>
      <c r="D36" s="250"/>
      <c r="E36" s="251"/>
      <c r="F36" s="251"/>
      <c r="G36" s="252"/>
      <c r="H36" s="253"/>
      <c r="I36" s="254"/>
      <c r="J36" s="255"/>
      <c r="K36" s="256"/>
      <c r="O36" s="257">
        <v>1</v>
      </c>
    </row>
    <row r="37" spans="1:80" x14ac:dyDescent="0.2">
      <c r="A37" s="258">
        <v>11</v>
      </c>
      <c r="B37" s="259" t="s">
        <v>194</v>
      </c>
      <c r="C37" s="260" t="s">
        <v>195</v>
      </c>
      <c r="D37" s="261" t="s">
        <v>134</v>
      </c>
      <c r="E37" s="262">
        <v>8.5</v>
      </c>
      <c r="F37" s="262">
        <v>0</v>
      </c>
      <c r="G37" s="263">
        <f>E37*F37</f>
        <v>0</v>
      </c>
      <c r="H37" s="264">
        <v>4.3E-3</v>
      </c>
      <c r="I37" s="265">
        <f>E37*H37</f>
        <v>3.6549999999999999E-2</v>
      </c>
      <c r="J37" s="264">
        <v>0</v>
      </c>
      <c r="K37" s="265">
        <f>E37*J37</f>
        <v>0</v>
      </c>
      <c r="O37" s="257">
        <v>2</v>
      </c>
      <c r="AA37" s="230">
        <v>1</v>
      </c>
      <c r="AB37" s="230">
        <v>1</v>
      </c>
      <c r="AC37" s="230">
        <v>1</v>
      </c>
      <c r="AZ37" s="230">
        <v>1</v>
      </c>
      <c r="BA37" s="230">
        <f>IF(AZ37=1,G37,0)</f>
        <v>0</v>
      </c>
      <c r="BB37" s="230">
        <f>IF(AZ37=2,G37,0)</f>
        <v>0</v>
      </c>
      <c r="BC37" s="230">
        <f>IF(AZ37=3,G37,0)</f>
        <v>0</v>
      </c>
      <c r="BD37" s="230">
        <f>IF(AZ37=4,G37,0)</f>
        <v>0</v>
      </c>
      <c r="BE37" s="230">
        <f>IF(AZ37=5,G37,0)</f>
        <v>0</v>
      </c>
      <c r="CA37" s="257">
        <v>1</v>
      </c>
      <c r="CB37" s="257">
        <v>1</v>
      </c>
    </row>
    <row r="38" spans="1:80" x14ac:dyDescent="0.2">
      <c r="A38" s="266"/>
      <c r="B38" s="269"/>
      <c r="C38" s="324" t="s">
        <v>266</v>
      </c>
      <c r="D38" s="325"/>
      <c r="E38" s="270">
        <v>8.5</v>
      </c>
      <c r="F38" s="271"/>
      <c r="G38" s="272"/>
      <c r="H38" s="273"/>
      <c r="I38" s="267"/>
      <c r="J38" s="274"/>
      <c r="K38" s="267"/>
      <c r="M38" s="268" t="s">
        <v>266</v>
      </c>
      <c r="O38" s="257"/>
    </row>
    <row r="39" spans="1:80" x14ac:dyDescent="0.2">
      <c r="A39" s="275"/>
      <c r="B39" s="276" t="s">
        <v>101</v>
      </c>
      <c r="C39" s="277" t="s">
        <v>184</v>
      </c>
      <c r="D39" s="278"/>
      <c r="E39" s="279"/>
      <c r="F39" s="280"/>
      <c r="G39" s="281">
        <f>SUM(G36:G38)</f>
        <v>0</v>
      </c>
      <c r="H39" s="282"/>
      <c r="I39" s="283">
        <f>SUM(I36:I38)</f>
        <v>3.6549999999999999E-2</v>
      </c>
      <c r="J39" s="282"/>
      <c r="K39" s="283">
        <f>SUM(K36:K38)</f>
        <v>0</v>
      </c>
      <c r="O39" s="257">
        <v>4</v>
      </c>
      <c r="BA39" s="284">
        <f>SUM(BA36:BA38)</f>
        <v>0</v>
      </c>
      <c r="BB39" s="284">
        <f>SUM(BB36:BB38)</f>
        <v>0</v>
      </c>
      <c r="BC39" s="284">
        <f>SUM(BC36:BC38)</f>
        <v>0</v>
      </c>
      <c r="BD39" s="284">
        <f>SUM(BD36:BD38)</f>
        <v>0</v>
      </c>
      <c r="BE39" s="284">
        <f>SUM(BE36:BE38)</f>
        <v>0</v>
      </c>
    </row>
    <row r="40" spans="1:80" x14ac:dyDescent="0.2">
      <c r="A40" s="247" t="s">
        <v>98</v>
      </c>
      <c r="B40" s="248" t="s">
        <v>211</v>
      </c>
      <c r="C40" s="249" t="s">
        <v>212</v>
      </c>
      <c r="D40" s="250"/>
      <c r="E40" s="251"/>
      <c r="F40" s="251"/>
      <c r="G40" s="252"/>
      <c r="H40" s="253"/>
      <c r="I40" s="254"/>
      <c r="J40" s="255"/>
      <c r="K40" s="256"/>
      <c r="O40" s="257">
        <v>1</v>
      </c>
    </row>
    <row r="41" spans="1:80" x14ac:dyDescent="0.2">
      <c r="A41" s="258">
        <v>12</v>
      </c>
      <c r="B41" s="259" t="s">
        <v>214</v>
      </c>
      <c r="C41" s="260" t="s">
        <v>215</v>
      </c>
      <c r="D41" s="261" t="s">
        <v>163</v>
      </c>
      <c r="E41" s="262">
        <v>45.8</v>
      </c>
      <c r="F41" s="262">
        <v>0</v>
      </c>
      <c r="G41" s="263">
        <f>E41*F41</f>
        <v>0</v>
      </c>
      <c r="H41" s="264">
        <v>0</v>
      </c>
      <c r="I41" s="265">
        <f>E41*H41</f>
        <v>0</v>
      </c>
      <c r="J41" s="264">
        <v>0</v>
      </c>
      <c r="K41" s="265">
        <f>E41*J41</f>
        <v>0</v>
      </c>
      <c r="O41" s="257">
        <v>2</v>
      </c>
      <c r="AA41" s="230">
        <v>1</v>
      </c>
      <c r="AB41" s="230">
        <v>1</v>
      </c>
      <c r="AC41" s="230">
        <v>1</v>
      </c>
      <c r="AZ41" s="230">
        <v>1</v>
      </c>
      <c r="BA41" s="230">
        <f>IF(AZ41=1,G41,0)</f>
        <v>0</v>
      </c>
      <c r="BB41" s="230">
        <f>IF(AZ41=2,G41,0)</f>
        <v>0</v>
      </c>
      <c r="BC41" s="230">
        <f>IF(AZ41=3,G41,0)</f>
        <v>0</v>
      </c>
      <c r="BD41" s="230">
        <f>IF(AZ41=4,G41,0)</f>
        <v>0</v>
      </c>
      <c r="BE41" s="230">
        <f>IF(AZ41=5,G41,0)</f>
        <v>0</v>
      </c>
      <c r="CA41" s="257">
        <v>1</v>
      </c>
      <c r="CB41" s="257">
        <v>1</v>
      </c>
    </row>
    <row r="42" spans="1:80" x14ac:dyDescent="0.2">
      <c r="A42" s="275"/>
      <c r="B42" s="276" t="s">
        <v>101</v>
      </c>
      <c r="C42" s="277" t="s">
        <v>213</v>
      </c>
      <c r="D42" s="278"/>
      <c r="E42" s="279"/>
      <c r="F42" s="280"/>
      <c r="G42" s="281">
        <f>SUM(G40:G41)</f>
        <v>0</v>
      </c>
      <c r="H42" s="282"/>
      <c r="I42" s="283">
        <f>SUM(I40:I41)</f>
        <v>0</v>
      </c>
      <c r="J42" s="282"/>
      <c r="K42" s="283">
        <f>SUM(K40:K41)</f>
        <v>0</v>
      </c>
      <c r="O42" s="257">
        <v>4</v>
      </c>
      <c r="BA42" s="284">
        <f>SUM(BA40:BA41)</f>
        <v>0</v>
      </c>
      <c r="BB42" s="284">
        <f>SUM(BB40:BB41)</f>
        <v>0</v>
      </c>
      <c r="BC42" s="284">
        <f>SUM(BC40:BC41)</f>
        <v>0</v>
      </c>
      <c r="BD42" s="284">
        <f>SUM(BD40:BD41)</f>
        <v>0</v>
      </c>
      <c r="BE42" s="284">
        <f>SUM(BE40:BE41)</f>
        <v>0</v>
      </c>
    </row>
    <row r="43" spans="1:80" x14ac:dyDescent="0.2">
      <c r="A43" s="247" t="s">
        <v>98</v>
      </c>
      <c r="B43" s="248" t="s">
        <v>216</v>
      </c>
      <c r="C43" s="249" t="s">
        <v>217</v>
      </c>
      <c r="D43" s="250"/>
      <c r="E43" s="251"/>
      <c r="F43" s="251"/>
      <c r="G43" s="252"/>
      <c r="H43" s="253"/>
      <c r="I43" s="254"/>
      <c r="J43" s="255"/>
      <c r="K43" s="256"/>
      <c r="O43" s="257">
        <v>1</v>
      </c>
    </row>
    <row r="44" spans="1:80" x14ac:dyDescent="0.2">
      <c r="A44" s="258">
        <v>13</v>
      </c>
      <c r="B44" s="259" t="s">
        <v>219</v>
      </c>
      <c r="C44" s="260" t="s">
        <v>220</v>
      </c>
      <c r="D44" s="261" t="s">
        <v>163</v>
      </c>
      <c r="E44" s="262">
        <v>37.6</v>
      </c>
      <c r="F44" s="262">
        <v>0</v>
      </c>
      <c r="G44" s="263">
        <f>E44*F44</f>
        <v>0</v>
      </c>
      <c r="H44" s="264">
        <v>0</v>
      </c>
      <c r="I44" s="265">
        <f>E44*H44</f>
        <v>0</v>
      </c>
      <c r="J44" s="264">
        <v>0</v>
      </c>
      <c r="K44" s="265">
        <f>E44*J44</f>
        <v>0</v>
      </c>
      <c r="O44" s="257">
        <v>2</v>
      </c>
      <c r="AA44" s="230">
        <v>1</v>
      </c>
      <c r="AB44" s="230">
        <v>10</v>
      </c>
      <c r="AC44" s="230">
        <v>10</v>
      </c>
      <c r="AZ44" s="230">
        <v>1</v>
      </c>
      <c r="BA44" s="230">
        <f>IF(AZ44=1,G44,0)</f>
        <v>0</v>
      </c>
      <c r="BB44" s="230">
        <f>IF(AZ44=2,G44,0)</f>
        <v>0</v>
      </c>
      <c r="BC44" s="230">
        <f>IF(AZ44=3,G44,0)</f>
        <v>0</v>
      </c>
      <c r="BD44" s="230">
        <f>IF(AZ44=4,G44,0)</f>
        <v>0</v>
      </c>
      <c r="BE44" s="230">
        <f>IF(AZ44=5,G44,0)</f>
        <v>0</v>
      </c>
      <c r="CA44" s="257">
        <v>1</v>
      </c>
      <c r="CB44" s="257">
        <v>10</v>
      </c>
    </row>
    <row r="45" spans="1:80" x14ac:dyDescent="0.2">
      <c r="A45" s="258">
        <v>14</v>
      </c>
      <c r="B45" s="259" t="s">
        <v>221</v>
      </c>
      <c r="C45" s="260" t="s">
        <v>222</v>
      </c>
      <c r="D45" s="261" t="s">
        <v>163</v>
      </c>
      <c r="E45" s="262">
        <v>37.6</v>
      </c>
      <c r="F45" s="262">
        <v>0</v>
      </c>
      <c r="G45" s="263">
        <f>E45*F45</f>
        <v>0</v>
      </c>
      <c r="H45" s="264">
        <v>0</v>
      </c>
      <c r="I45" s="265">
        <f>E45*H45</f>
        <v>0</v>
      </c>
      <c r="J45" s="264">
        <v>0</v>
      </c>
      <c r="K45" s="265">
        <f>E45*J45</f>
        <v>0</v>
      </c>
      <c r="O45" s="257">
        <v>2</v>
      </c>
      <c r="AA45" s="230">
        <v>1</v>
      </c>
      <c r="AB45" s="230">
        <v>3</v>
      </c>
      <c r="AC45" s="230">
        <v>3</v>
      </c>
      <c r="AZ45" s="230">
        <v>1</v>
      </c>
      <c r="BA45" s="230">
        <f>IF(AZ45=1,G45,0)</f>
        <v>0</v>
      </c>
      <c r="BB45" s="230">
        <f>IF(AZ45=2,G45,0)</f>
        <v>0</v>
      </c>
      <c r="BC45" s="230">
        <f>IF(AZ45=3,G45,0)</f>
        <v>0</v>
      </c>
      <c r="BD45" s="230">
        <f>IF(AZ45=4,G45,0)</f>
        <v>0</v>
      </c>
      <c r="BE45" s="230">
        <f>IF(AZ45=5,G45,0)</f>
        <v>0</v>
      </c>
      <c r="CA45" s="257">
        <v>1</v>
      </c>
      <c r="CB45" s="257">
        <v>3</v>
      </c>
    </row>
    <row r="46" spans="1:80" x14ac:dyDescent="0.2">
      <c r="A46" s="258">
        <v>15</v>
      </c>
      <c r="B46" s="259" t="s">
        <v>223</v>
      </c>
      <c r="C46" s="260" t="s">
        <v>224</v>
      </c>
      <c r="D46" s="261" t="s">
        <v>163</v>
      </c>
      <c r="E46" s="262">
        <v>37.6</v>
      </c>
      <c r="F46" s="262">
        <v>0</v>
      </c>
      <c r="G46" s="263">
        <f>E46*F46</f>
        <v>0</v>
      </c>
      <c r="H46" s="264">
        <v>0</v>
      </c>
      <c r="I46" s="265">
        <f>E46*H46</f>
        <v>0</v>
      </c>
      <c r="J46" s="264">
        <v>0</v>
      </c>
      <c r="K46" s="265">
        <f>E46*J46</f>
        <v>0</v>
      </c>
      <c r="O46" s="257">
        <v>2</v>
      </c>
      <c r="AA46" s="230">
        <v>1</v>
      </c>
      <c r="AB46" s="230">
        <v>3</v>
      </c>
      <c r="AC46" s="230">
        <v>3</v>
      </c>
      <c r="AZ46" s="230">
        <v>1</v>
      </c>
      <c r="BA46" s="230">
        <f>IF(AZ46=1,G46,0)</f>
        <v>0</v>
      </c>
      <c r="BB46" s="230">
        <f>IF(AZ46=2,G46,0)</f>
        <v>0</v>
      </c>
      <c r="BC46" s="230">
        <f>IF(AZ46=3,G46,0)</f>
        <v>0</v>
      </c>
      <c r="BD46" s="230">
        <f>IF(AZ46=4,G46,0)</f>
        <v>0</v>
      </c>
      <c r="BE46" s="230">
        <f>IF(AZ46=5,G46,0)</f>
        <v>0</v>
      </c>
      <c r="CA46" s="257">
        <v>1</v>
      </c>
      <c r="CB46" s="257">
        <v>3</v>
      </c>
    </row>
    <row r="47" spans="1:80" x14ac:dyDescent="0.2">
      <c r="A47" s="275"/>
      <c r="B47" s="276" t="s">
        <v>101</v>
      </c>
      <c r="C47" s="277" t="s">
        <v>218</v>
      </c>
      <c r="D47" s="278"/>
      <c r="E47" s="279"/>
      <c r="F47" s="280"/>
      <c r="G47" s="281">
        <f>SUM(G43:G46)</f>
        <v>0</v>
      </c>
      <c r="H47" s="282"/>
      <c r="I47" s="283">
        <f>SUM(I43:I46)</f>
        <v>0</v>
      </c>
      <c r="J47" s="282"/>
      <c r="K47" s="283">
        <f>SUM(K43:K46)</f>
        <v>0</v>
      </c>
      <c r="O47" s="257">
        <v>4</v>
      </c>
      <c r="BA47" s="284">
        <f>SUM(BA43:BA46)</f>
        <v>0</v>
      </c>
      <c r="BB47" s="284">
        <f>SUM(BB43:BB46)</f>
        <v>0</v>
      </c>
      <c r="BC47" s="284">
        <f>SUM(BC43:BC46)</f>
        <v>0</v>
      </c>
      <c r="BD47" s="284">
        <f>SUM(BD43:BD46)</f>
        <v>0</v>
      </c>
      <c r="BE47" s="284">
        <f>SUM(BE43:BE46)</f>
        <v>0</v>
      </c>
    </row>
    <row r="48" spans="1:80" x14ac:dyDescent="0.2">
      <c r="A48" s="247" t="s">
        <v>98</v>
      </c>
      <c r="B48" s="248" t="s">
        <v>225</v>
      </c>
      <c r="C48" s="249" t="s">
        <v>226</v>
      </c>
      <c r="D48" s="250"/>
      <c r="E48" s="251"/>
      <c r="F48" s="251"/>
      <c r="G48" s="252"/>
      <c r="H48" s="253"/>
      <c r="I48" s="254"/>
      <c r="J48" s="255"/>
      <c r="K48" s="256"/>
      <c r="O48" s="257">
        <v>1</v>
      </c>
    </row>
    <row r="49" spans="1:80" x14ac:dyDescent="0.2">
      <c r="A49" s="258">
        <v>16</v>
      </c>
      <c r="B49" s="259" t="s">
        <v>228</v>
      </c>
      <c r="C49" s="260" t="s">
        <v>229</v>
      </c>
      <c r="D49" s="261" t="s">
        <v>230</v>
      </c>
      <c r="E49" s="262">
        <v>1</v>
      </c>
      <c r="F49" s="262">
        <v>0</v>
      </c>
      <c r="G49" s="263">
        <f>E49*F49</f>
        <v>0</v>
      </c>
      <c r="H49" s="264">
        <v>0</v>
      </c>
      <c r="I49" s="265">
        <f>E49*H49</f>
        <v>0</v>
      </c>
      <c r="J49" s="264">
        <v>0</v>
      </c>
      <c r="K49" s="265">
        <f>E49*J49</f>
        <v>0</v>
      </c>
      <c r="O49" s="257">
        <v>2</v>
      </c>
      <c r="AA49" s="230">
        <v>1</v>
      </c>
      <c r="AB49" s="230">
        <v>1</v>
      </c>
      <c r="AC49" s="230">
        <v>1</v>
      </c>
      <c r="AZ49" s="230">
        <v>1</v>
      </c>
      <c r="BA49" s="230">
        <f>IF(AZ49=1,G49,0)</f>
        <v>0</v>
      </c>
      <c r="BB49" s="230">
        <f>IF(AZ49=2,G49,0)</f>
        <v>0</v>
      </c>
      <c r="BC49" s="230">
        <f>IF(AZ49=3,G49,0)</f>
        <v>0</v>
      </c>
      <c r="BD49" s="230">
        <f>IF(AZ49=4,G49,0)</f>
        <v>0</v>
      </c>
      <c r="BE49" s="230">
        <f>IF(AZ49=5,G49,0)</f>
        <v>0</v>
      </c>
      <c r="CA49" s="257">
        <v>1</v>
      </c>
      <c r="CB49" s="257">
        <v>1</v>
      </c>
    </row>
    <row r="50" spans="1:80" x14ac:dyDescent="0.2">
      <c r="A50" s="258">
        <v>17</v>
      </c>
      <c r="B50" s="259" t="s">
        <v>231</v>
      </c>
      <c r="C50" s="260" t="s">
        <v>232</v>
      </c>
      <c r="D50" s="261" t="s">
        <v>230</v>
      </c>
      <c r="E50" s="262">
        <v>1</v>
      </c>
      <c r="F50" s="262">
        <v>0</v>
      </c>
      <c r="G50" s="263">
        <f>E50*F50</f>
        <v>0</v>
      </c>
      <c r="H50" s="264">
        <v>0</v>
      </c>
      <c r="I50" s="265">
        <f>E50*H50</f>
        <v>0</v>
      </c>
      <c r="J50" s="264">
        <v>0</v>
      </c>
      <c r="K50" s="265">
        <f>E50*J50</f>
        <v>0</v>
      </c>
      <c r="O50" s="257">
        <v>2</v>
      </c>
      <c r="AA50" s="230">
        <v>1</v>
      </c>
      <c r="AB50" s="230">
        <v>1</v>
      </c>
      <c r="AC50" s="230">
        <v>1</v>
      </c>
      <c r="AZ50" s="230">
        <v>1</v>
      </c>
      <c r="BA50" s="230">
        <f>IF(AZ50=1,G50,0)</f>
        <v>0</v>
      </c>
      <c r="BB50" s="230">
        <f>IF(AZ50=2,G50,0)</f>
        <v>0</v>
      </c>
      <c r="BC50" s="230">
        <f>IF(AZ50=3,G50,0)</f>
        <v>0</v>
      </c>
      <c r="BD50" s="230">
        <f>IF(AZ50=4,G50,0)</f>
        <v>0</v>
      </c>
      <c r="BE50" s="230">
        <f>IF(AZ50=5,G50,0)</f>
        <v>0</v>
      </c>
      <c r="CA50" s="257">
        <v>1</v>
      </c>
      <c r="CB50" s="257">
        <v>1</v>
      </c>
    </row>
    <row r="51" spans="1:80" x14ac:dyDescent="0.2">
      <c r="A51" s="275"/>
      <c r="B51" s="276" t="s">
        <v>101</v>
      </c>
      <c r="C51" s="277" t="s">
        <v>227</v>
      </c>
      <c r="D51" s="278"/>
      <c r="E51" s="279"/>
      <c r="F51" s="280"/>
      <c r="G51" s="281">
        <f>SUM(G48:G50)</f>
        <v>0</v>
      </c>
      <c r="H51" s="282"/>
      <c r="I51" s="283">
        <f>SUM(I48:I50)</f>
        <v>0</v>
      </c>
      <c r="J51" s="282"/>
      <c r="K51" s="283">
        <f>SUM(K48:K50)</f>
        <v>0</v>
      </c>
      <c r="O51" s="257">
        <v>4</v>
      </c>
      <c r="BA51" s="284">
        <f>SUM(BA48:BA50)</f>
        <v>0</v>
      </c>
      <c r="BB51" s="284">
        <f>SUM(BB48:BB50)</f>
        <v>0</v>
      </c>
      <c r="BC51" s="284">
        <f>SUM(BC48:BC50)</f>
        <v>0</v>
      </c>
      <c r="BD51" s="284">
        <f>SUM(BD48:BD50)</f>
        <v>0</v>
      </c>
      <c r="BE51" s="284">
        <f>SUM(BE48:BE50)</f>
        <v>0</v>
      </c>
    </row>
    <row r="52" spans="1:80" x14ac:dyDescent="0.2">
      <c r="E52" s="230"/>
    </row>
    <row r="53" spans="1:80" x14ac:dyDescent="0.2">
      <c r="E53" s="230"/>
    </row>
    <row r="54" spans="1:80" x14ac:dyDescent="0.2">
      <c r="E54" s="230"/>
    </row>
    <row r="55" spans="1:80" x14ac:dyDescent="0.2">
      <c r="E55" s="230"/>
    </row>
    <row r="56" spans="1:80" x14ac:dyDescent="0.2">
      <c r="E56" s="230"/>
    </row>
    <row r="57" spans="1:80" x14ac:dyDescent="0.2">
      <c r="E57" s="230"/>
    </row>
    <row r="58" spans="1:80" x14ac:dyDescent="0.2">
      <c r="E58" s="230"/>
    </row>
    <row r="59" spans="1:80" x14ac:dyDescent="0.2">
      <c r="E59" s="230"/>
    </row>
    <row r="60" spans="1:80" x14ac:dyDescent="0.2">
      <c r="E60" s="230"/>
    </row>
    <row r="61" spans="1:80" x14ac:dyDescent="0.2">
      <c r="E61" s="230"/>
    </row>
    <row r="62" spans="1:80" x14ac:dyDescent="0.2">
      <c r="E62" s="230"/>
    </row>
    <row r="63" spans="1:80" x14ac:dyDescent="0.2">
      <c r="E63" s="230"/>
    </row>
    <row r="64" spans="1:80" x14ac:dyDescent="0.2">
      <c r="E64" s="230"/>
    </row>
    <row r="65" spans="1:7" x14ac:dyDescent="0.2">
      <c r="E65" s="230"/>
    </row>
    <row r="66" spans="1:7" x14ac:dyDescent="0.2">
      <c r="E66" s="230"/>
    </row>
    <row r="67" spans="1:7" x14ac:dyDescent="0.2">
      <c r="E67" s="230"/>
    </row>
    <row r="68" spans="1:7" x14ac:dyDescent="0.2">
      <c r="E68" s="230"/>
    </row>
    <row r="69" spans="1:7" x14ac:dyDescent="0.2">
      <c r="E69" s="230"/>
    </row>
    <row r="70" spans="1:7" x14ac:dyDescent="0.2">
      <c r="E70" s="230"/>
    </row>
    <row r="71" spans="1:7" x14ac:dyDescent="0.2">
      <c r="E71" s="230"/>
    </row>
    <row r="72" spans="1:7" x14ac:dyDescent="0.2">
      <c r="E72" s="230"/>
    </row>
    <row r="73" spans="1:7" x14ac:dyDescent="0.2">
      <c r="E73" s="230"/>
    </row>
    <row r="74" spans="1:7" x14ac:dyDescent="0.2">
      <c r="E74" s="230"/>
    </row>
    <row r="75" spans="1:7" x14ac:dyDescent="0.2">
      <c r="A75" s="274"/>
      <c r="B75" s="274"/>
      <c r="C75" s="274"/>
      <c r="D75" s="274"/>
      <c r="E75" s="274"/>
      <c r="F75" s="274"/>
      <c r="G75" s="274"/>
    </row>
    <row r="76" spans="1:7" x14ac:dyDescent="0.2">
      <c r="A76" s="274"/>
      <c r="B76" s="274"/>
      <c r="C76" s="274"/>
      <c r="D76" s="274"/>
      <c r="E76" s="274"/>
      <c r="F76" s="274"/>
      <c r="G76" s="274"/>
    </row>
    <row r="77" spans="1:7" x14ac:dyDescent="0.2">
      <c r="A77" s="274"/>
      <c r="B77" s="274"/>
      <c r="C77" s="274"/>
      <c r="D77" s="274"/>
      <c r="E77" s="274"/>
      <c r="F77" s="274"/>
      <c r="G77" s="274"/>
    </row>
    <row r="78" spans="1:7" x14ac:dyDescent="0.2">
      <c r="A78" s="274"/>
      <c r="B78" s="274"/>
      <c r="C78" s="274"/>
      <c r="D78" s="274"/>
      <c r="E78" s="274"/>
      <c r="F78" s="274"/>
      <c r="G78" s="274"/>
    </row>
    <row r="79" spans="1:7" x14ac:dyDescent="0.2">
      <c r="E79" s="230"/>
    </row>
    <row r="80" spans="1:7" x14ac:dyDescent="0.2">
      <c r="E80" s="230"/>
    </row>
    <row r="81" spans="5:5" x14ac:dyDescent="0.2">
      <c r="E81" s="230"/>
    </row>
    <row r="82" spans="5:5" x14ac:dyDescent="0.2">
      <c r="E82" s="230"/>
    </row>
    <row r="83" spans="5:5" x14ac:dyDescent="0.2">
      <c r="E83" s="230"/>
    </row>
    <row r="84" spans="5:5" x14ac:dyDescent="0.2">
      <c r="E84" s="230"/>
    </row>
    <row r="85" spans="5:5" x14ac:dyDescent="0.2">
      <c r="E85" s="230"/>
    </row>
    <row r="86" spans="5:5" x14ac:dyDescent="0.2">
      <c r="E86" s="230"/>
    </row>
    <row r="87" spans="5:5" x14ac:dyDescent="0.2">
      <c r="E87" s="230"/>
    </row>
    <row r="88" spans="5:5" x14ac:dyDescent="0.2">
      <c r="E88" s="230"/>
    </row>
    <row r="89" spans="5:5" x14ac:dyDescent="0.2">
      <c r="E89" s="230"/>
    </row>
    <row r="90" spans="5:5" x14ac:dyDescent="0.2">
      <c r="E90" s="230"/>
    </row>
    <row r="91" spans="5:5" x14ac:dyDescent="0.2">
      <c r="E91" s="230"/>
    </row>
    <row r="92" spans="5:5" x14ac:dyDescent="0.2">
      <c r="E92" s="230"/>
    </row>
    <row r="93" spans="5:5" x14ac:dyDescent="0.2">
      <c r="E93" s="230"/>
    </row>
    <row r="94" spans="5:5" x14ac:dyDescent="0.2">
      <c r="E94" s="230"/>
    </row>
    <row r="95" spans="5:5" x14ac:dyDescent="0.2">
      <c r="E95" s="230"/>
    </row>
    <row r="96" spans="5:5" x14ac:dyDescent="0.2">
      <c r="E96" s="230"/>
    </row>
    <row r="97" spans="1:7" x14ac:dyDescent="0.2">
      <c r="E97" s="230"/>
    </row>
    <row r="98" spans="1:7" x14ac:dyDescent="0.2">
      <c r="E98" s="230"/>
    </row>
    <row r="99" spans="1:7" x14ac:dyDescent="0.2">
      <c r="E99" s="230"/>
    </row>
    <row r="100" spans="1:7" x14ac:dyDescent="0.2">
      <c r="E100" s="230"/>
    </row>
    <row r="101" spans="1:7" x14ac:dyDescent="0.2">
      <c r="E101" s="230"/>
    </row>
    <row r="102" spans="1:7" x14ac:dyDescent="0.2">
      <c r="E102" s="230"/>
    </row>
    <row r="103" spans="1:7" x14ac:dyDescent="0.2">
      <c r="E103" s="230"/>
    </row>
    <row r="104" spans="1:7" x14ac:dyDescent="0.2">
      <c r="E104" s="230"/>
    </row>
    <row r="105" spans="1:7" x14ac:dyDescent="0.2">
      <c r="E105" s="230"/>
    </row>
    <row r="106" spans="1:7" x14ac:dyDescent="0.2">
      <c r="E106" s="230"/>
    </row>
    <row r="107" spans="1:7" x14ac:dyDescent="0.2">
      <c r="E107" s="230"/>
    </row>
    <row r="108" spans="1:7" x14ac:dyDescent="0.2">
      <c r="E108" s="230"/>
    </row>
    <row r="109" spans="1:7" x14ac:dyDescent="0.2">
      <c r="E109" s="230"/>
    </row>
    <row r="110" spans="1:7" x14ac:dyDescent="0.2">
      <c r="A110" s="285"/>
      <c r="B110" s="285"/>
    </row>
    <row r="111" spans="1:7" x14ac:dyDescent="0.2">
      <c r="A111" s="274"/>
      <c r="B111" s="274"/>
      <c r="C111" s="286"/>
      <c r="D111" s="286"/>
      <c r="E111" s="287"/>
      <c r="F111" s="286"/>
      <c r="G111" s="288"/>
    </row>
    <row r="112" spans="1:7" x14ac:dyDescent="0.2">
      <c r="A112" s="289"/>
      <c r="B112" s="289"/>
      <c r="C112" s="274"/>
      <c r="D112" s="274"/>
      <c r="E112" s="290"/>
      <c r="F112" s="274"/>
      <c r="G112" s="274"/>
    </row>
    <row r="113" spans="1:7" x14ac:dyDescent="0.2">
      <c r="A113" s="274"/>
      <c r="B113" s="274"/>
      <c r="C113" s="274"/>
      <c r="D113" s="274"/>
      <c r="E113" s="290"/>
      <c r="F113" s="274"/>
      <c r="G113" s="274"/>
    </row>
    <row r="114" spans="1:7" x14ac:dyDescent="0.2">
      <c r="A114" s="274"/>
      <c r="B114" s="274"/>
      <c r="C114" s="274"/>
      <c r="D114" s="274"/>
      <c r="E114" s="290"/>
      <c r="F114" s="274"/>
      <c r="G114" s="274"/>
    </row>
    <row r="115" spans="1:7" x14ac:dyDescent="0.2">
      <c r="A115" s="274"/>
      <c r="B115" s="274"/>
      <c r="C115" s="274"/>
      <c r="D115" s="274"/>
      <c r="E115" s="290"/>
      <c r="F115" s="274"/>
      <c r="G115" s="274"/>
    </row>
    <row r="116" spans="1:7" x14ac:dyDescent="0.2">
      <c r="A116" s="274"/>
      <c r="B116" s="274"/>
      <c r="C116" s="274"/>
      <c r="D116" s="274"/>
      <c r="E116" s="290"/>
      <c r="F116" s="274"/>
      <c r="G116" s="274"/>
    </row>
    <row r="117" spans="1:7" x14ac:dyDescent="0.2">
      <c r="A117" s="274"/>
      <c r="B117" s="274"/>
      <c r="C117" s="274"/>
      <c r="D117" s="274"/>
      <c r="E117" s="290"/>
      <c r="F117" s="274"/>
      <c r="G117" s="274"/>
    </row>
    <row r="118" spans="1:7" x14ac:dyDescent="0.2">
      <c r="A118" s="274"/>
      <c r="B118" s="274"/>
      <c r="C118" s="274"/>
      <c r="D118" s="274"/>
      <c r="E118" s="290"/>
      <c r="F118" s="274"/>
      <c r="G118" s="274"/>
    </row>
    <row r="119" spans="1:7" x14ac:dyDescent="0.2">
      <c r="A119" s="274"/>
      <c r="B119" s="274"/>
      <c r="C119" s="274"/>
      <c r="D119" s="274"/>
      <c r="E119" s="290"/>
      <c r="F119" s="274"/>
      <c r="G119" s="274"/>
    </row>
    <row r="120" spans="1:7" x14ac:dyDescent="0.2">
      <c r="A120" s="274"/>
      <c r="B120" s="274"/>
      <c r="C120" s="274"/>
      <c r="D120" s="274"/>
      <c r="E120" s="290"/>
      <c r="F120" s="274"/>
      <c r="G120" s="274"/>
    </row>
    <row r="121" spans="1:7" x14ac:dyDescent="0.2">
      <c r="A121" s="274"/>
      <c r="B121" s="274"/>
      <c r="C121" s="274"/>
      <c r="D121" s="274"/>
      <c r="E121" s="290"/>
      <c r="F121" s="274"/>
      <c r="G121" s="274"/>
    </row>
    <row r="122" spans="1:7" x14ac:dyDescent="0.2">
      <c r="A122" s="274"/>
      <c r="B122" s="274"/>
      <c r="C122" s="274"/>
      <c r="D122" s="274"/>
      <c r="E122" s="290"/>
      <c r="F122" s="274"/>
      <c r="G122" s="274"/>
    </row>
    <row r="123" spans="1:7" x14ac:dyDescent="0.2">
      <c r="A123" s="274"/>
      <c r="B123" s="274"/>
      <c r="C123" s="274"/>
      <c r="D123" s="274"/>
      <c r="E123" s="290"/>
      <c r="F123" s="274"/>
      <c r="G123" s="274"/>
    </row>
    <row r="124" spans="1:7" x14ac:dyDescent="0.2">
      <c r="A124" s="274"/>
      <c r="B124" s="274"/>
      <c r="C124" s="274"/>
      <c r="D124" s="274"/>
      <c r="E124" s="290"/>
      <c r="F124" s="274"/>
      <c r="G124" s="274"/>
    </row>
  </sheetData>
  <mergeCells count="18">
    <mergeCell ref="C11:D11"/>
    <mergeCell ref="C12:D12"/>
    <mergeCell ref="C13:D13"/>
    <mergeCell ref="A1:G1"/>
    <mergeCell ref="A3:B3"/>
    <mergeCell ref="A4:B4"/>
    <mergeCell ref="E4:G4"/>
    <mergeCell ref="C9:D9"/>
    <mergeCell ref="C38:D38"/>
    <mergeCell ref="C21:D21"/>
    <mergeCell ref="C26:D26"/>
    <mergeCell ref="C28:D28"/>
    <mergeCell ref="C14:D14"/>
    <mergeCell ref="C15:D15"/>
    <mergeCell ref="C16:D16"/>
    <mergeCell ref="C17:D17"/>
    <mergeCell ref="C18:D18"/>
    <mergeCell ref="C19:D19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3"/>
  <dimension ref="A1:BE51"/>
  <sheetViews>
    <sheetView zoomScaleNormal="100" workbookViewId="0"/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91" t="s">
        <v>102</v>
      </c>
      <c r="B1" s="92"/>
      <c r="C1" s="92"/>
      <c r="D1" s="92"/>
      <c r="E1" s="92"/>
      <c r="F1" s="92"/>
      <c r="G1" s="92"/>
    </row>
    <row r="2" spans="1:57" ht="12.75" customHeight="1" x14ac:dyDescent="0.2">
      <c r="A2" s="93" t="s">
        <v>33</v>
      </c>
      <c r="B2" s="94"/>
      <c r="C2" s="95" t="s">
        <v>110</v>
      </c>
      <c r="D2" s="95" t="s">
        <v>110</v>
      </c>
      <c r="E2" s="96"/>
      <c r="F2" s="97" t="s">
        <v>34</v>
      </c>
      <c r="G2" s="98"/>
    </row>
    <row r="3" spans="1:57" ht="3" hidden="1" customHeight="1" x14ac:dyDescent="0.2">
      <c r="A3" s="99"/>
      <c r="B3" s="100"/>
      <c r="C3" s="101"/>
      <c r="D3" s="101"/>
      <c r="E3" s="102"/>
      <c r="F3" s="103"/>
      <c r="G3" s="104"/>
    </row>
    <row r="4" spans="1:57" ht="12" customHeight="1" x14ac:dyDescent="0.2">
      <c r="A4" s="105" t="s">
        <v>35</v>
      </c>
      <c r="B4" s="100"/>
      <c r="C4" s="101"/>
      <c r="D4" s="101"/>
      <c r="E4" s="102"/>
      <c r="F4" s="103" t="s">
        <v>36</v>
      </c>
      <c r="G4" s="106"/>
    </row>
    <row r="5" spans="1:57" ht="12.95" customHeight="1" x14ac:dyDescent="0.2">
      <c r="A5" s="107" t="s">
        <v>267</v>
      </c>
      <c r="B5" s="108"/>
      <c r="C5" s="109" t="s">
        <v>268</v>
      </c>
      <c r="D5" s="110"/>
      <c r="E5" s="108"/>
      <c r="F5" s="103" t="s">
        <v>37</v>
      </c>
      <c r="G5" s="104"/>
    </row>
    <row r="6" spans="1:57" ht="12.95" customHeight="1" x14ac:dyDescent="0.2">
      <c r="A6" s="105" t="s">
        <v>38</v>
      </c>
      <c r="B6" s="100"/>
      <c r="C6" s="101"/>
      <c r="D6" s="101"/>
      <c r="E6" s="102"/>
      <c r="F6" s="111" t="s">
        <v>39</v>
      </c>
      <c r="G6" s="112"/>
      <c r="O6" s="113"/>
    </row>
    <row r="7" spans="1:57" ht="12.95" customHeight="1" x14ac:dyDescent="0.2">
      <c r="A7" s="114" t="s">
        <v>104</v>
      </c>
      <c r="B7" s="115"/>
      <c r="C7" s="116" t="s">
        <v>105</v>
      </c>
      <c r="D7" s="117"/>
      <c r="E7" s="117"/>
      <c r="F7" s="118" t="s">
        <v>40</v>
      </c>
      <c r="G7" s="112">
        <f>IF(G6=0,,ROUND((F30+F32)/G6,1))</f>
        <v>0</v>
      </c>
    </row>
    <row r="8" spans="1:57" x14ac:dyDescent="0.2">
      <c r="A8" s="119" t="s">
        <v>41</v>
      </c>
      <c r="B8" s="103"/>
      <c r="C8" s="310"/>
      <c r="D8" s="310"/>
      <c r="E8" s="311"/>
      <c r="F8" s="120" t="s">
        <v>42</v>
      </c>
      <c r="G8" s="121"/>
      <c r="H8" s="122"/>
      <c r="I8" s="123"/>
    </row>
    <row r="9" spans="1:57" x14ac:dyDescent="0.2">
      <c r="A9" s="119" t="s">
        <v>43</v>
      </c>
      <c r="B9" s="103"/>
      <c r="C9" s="310"/>
      <c r="D9" s="310"/>
      <c r="E9" s="311"/>
      <c r="F9" s="103"/>
      <c r="G9" s="124"/>
      <c r="H9" s="125"/>
    </row>
    <row r="10" spans="1:57" x14ac:dyDescent="0.2">
      <c r="A10" s="119" t="s">
        <v>44</v>
      </c>
      <c r="B10" s="103"/>
      <c r="C10" s="310" t="s">
        <v>241</v>
      </c>
      <c r="D10" s="310"/>
      <c r="E10" s="310"/>
      <c r="F10" s="126"/>
      <c r="G10" s="127"/>
      <c r="H10" s="128"/>
    </row>
    <row r="11" spans="1:57" ht="13.5" customHeight="1" x14ac:dyDescent="0.2">
      <c r="A11" s="119" t="s">
        <v>45</v>
      </c>
      <c r="B11" s="103"/>
      <c r="C11" s="310"/>
      <c r="D11" s="310"/>
      <c r="E11" s="310"/>
      <c r="F11" s="129" t="s">
        <v>46</v>
      </c>
      <c r="G11" s="130"/>
      <c r="H11" s="125"/>
      <c r="BA11" s="131"/>
      <c r="BB11" s="131"/>
      <c r="BC11" s="131"/>
      <c r="BD11" s="131"/>
      <c r="BE11" s="131"/>
    </row>
    <row r="12" spans="1:57" ht="12.75" customHeight="1" x14ac:dyDescent="0.2">
      <c r="A12" s="132" t="s">
        <v>47</v>
      </c>
      <c r="B12" s="100"/>
      <c r="C12" s="312"/>
      <c r="D12" s="312"/>
      <c r="E12" s="312"/>
      <c r="F12" s="133" t="s">
        <v>48</v>
      </c>
      <c r="G12" s="134"/>
      <c r="H12" s="125"/>
    </row>
    <row r="13" spans="1:57" ht="28.5" customHeight="1" thickBot="1" x14ac:dyDescent="0.25">
      <c r="A13" s="135" t="s">
        <v>49</v>
      </c>
      <c r="B13" s="136"/>
      <c r="C13" s="136"/>
      <c r="D13" s="136"/>
      <c r="E13" s="137"/>
      <c r="F13" s="137"/>
      <c r="G13" s="138"/>
      <c r="H13" s="125"/>
    </row>
    <row r="14" spans="1:57" ht="17.25" customHeight="1" thickBot="1" x14ac:dyDescent="0.25">
      <c r="A14" s="139" t="s">
        <v>50</v>
      </c>
      <c r="B14" s="140"/>
      <c r="C14" s="141"/>
      <c r="D14" s="142" t="s">
        <v>51</v>
      </c>
      <c r="E14" s="143"/>
      <c r="F14" s="143"/>
      <c r="G14" s="141"/>
    </row>
    <row r="15" spans="1:57" ht="15.95" customHeight="1" x14ac:dyDescent="0.2">
      <c r="A15" s="144"/>
      <c r="B15" s="145" t="s">
        <v>52</v>
      </c>
      <c r="C15" s="146">
        <f>'SO 03  Rek'!E14</f>
        <v>0</v>
      </c>
      <c r="D15" s="147" t="str">
        <f>'SO 03  Rek'!A19</f>
        <v>Ztížené výrobní podmínky</v>
      </c>
      <c r="E15" s="148"/>
      <c r="F15" s="149"/>
      <c r="G15" s="146">
        <f>'SO 03  Rek'!I19</f>
        <v>0</v>
      </c>
    </row>
    <row r="16" spans="1:57" ht="15.95" customHeight="1" x14ac:dyDescent="0.2">
      <c r="A16" s="144" t="s">
        <v>53</v>
      </c>
      <c r="B16" s="145" t="s">
        <v>54</v>
      </c>
      <c r="C16" s="146">
        <f>'SO 03  Rek'!F14</f>
        <v>0</v>
      </c>
      <c r="D16" s="99" t="str">
        <f>'SO 03  Rek'!A20</f>
        <v>Oborová přirážka</v>
      </c>
      <c r="E16" s="150"/>
      <c r="F16" s="151"/>
      <c r="G16" s="146">
        <f>'SO 03  Rek'!I20</f>
        <v>0</v>
      </c>
    </row>
    <row r="17" spans="1:7" ht="15.95" customHeight="1" x14ac:dyDescent="0.2">
      <c r="A17" s="144" t="s">
        <v>55</v>
      </c>
      <c r="B17" s="145" t="s">
        <v>56</v>
      </c>
      <c r="C17" s="146">
        <f>'SO 03  Rek'!H14</f>
        <v>0</v>
      </c>
      <c r="D17" s="99" t="str">
        <f>'SO 03  Rek'!A21</f>
        <v>Přesun stavebních kapacit</v>
      </c>
      <c r="E17" s="150"/>
      <c r="F17" s="151"/>
      <c r="G17" s="146">
        <f>'SO 03  Rek'!I21</f>
        <v>0</v>
      </c>
    </row>
    <row r="18" spans="1:7" ht="15.95" customHeight="1" x14ac:dyDescent="0.2">
      <c r="A18" s="152" t="s">
        <v>57</v>
      </c>
      <c r="B18" s="153" t="s">
        <v>58</v>
      </c>
      <c r="C18" s="146">
        <f>'SO 03  Rek'!G14</f>
        <v>0</v>
      </c>
      <c r="D18" s="99" t="str">
        <f>'SO 03  Rek'!A22</f>
        <v>Mimostaveništní doprava</v>
      </c>
      <c r="E18" s="150"/>
      <c r="F18" s="151"/>
      <c r="G18" s="146">
        <f>'SO 03  Rek'!I22</f>
        <v>0</v>
      </c>
    </row>
    <row r="19" spans="1:7" ht="15.95" customHeight="1" x14ac:dyDescent="0.2">
      <c r="A19" s="154" t="s">
        <v>59</v>
      </c>
      <c r="B19" s="145"/>
      <c r="C19" s="146">
        <f>SUM(C15:C18)</f>
        <v>0</v>
      </c>
      <c r="D19" s="99" t="str">
        <f>'SO 03  Rek'!A23</f>
        <v>Zařízení staveniště</v>
      </c>
      <c r="E19" s="150"/>
      <c r="F19" s="151"/>
      <c r="G19" s="146">
        <f>'SO 03  Rek'!I23</f>
        <v>0</v>
      </c>
    </row>
    <row r="20" spans="1:7" ht="15.95" customHeight="1" x14ac:dyDescent="0.2">
      <c r="A20" s="154"/>
      <c r="B20" s="145"/>
      <c r="C20" s="146"/>
      <c r="D20" s="99" t="str">
        <f>'SO 03  Rek'!A24</f>
        <v>Provoz investora</v>
      </c>
      <c r="E20" s="150"/>
      <c r="F20" s="151"/>
      <c r="G20" s="146">
        <f>'SO 03  Rek'!I24</f>
        <v>0</v>
      </c>
    </row>
    <row r="21" spans="1:7" ht="15.95" customHeight="1" x14ac:dyDescent="0.2">
      <c r="A21" s="154" t="s">
        <v>30</v>
      </c>
      <c r="B21" s="145"/>
      <c r="C21" s="146">
        <f>'SO 03  Rek'!I14</f>
        <v>0</v>
      </c>
      <c r="D21" s="99" t="str">
        <f>'SO 03  Rek'!A25</f>
        <v>Kompletační činnost (IČD)</v>
      </c>
      <c r="E21" s="150"/>
      <c r="F21" s="151"/>
      <c r="G21" s="146">
        <f>'SO 03  Rek'!I25</f>
        <v>0</v>
      </c>
    </row>
    <row r="22" spans="1:7" ht="15.95" customHeight="1" x14ac:dyDescent="0.2">
      <c r="A22" s="155" t="s">
        <v>60</v>
      </c>
      <c r="B22" s="125"/>
      <c r="C22" s="146">
        <f>C19+C21</f>
        <v>0</v>
      </c>
      <c r="D22" s="99" t="s">
        <v>61</v>
      </c>
      <c r="E22" s="150"/>
      <c r="F22" s="151"/>
      <c r="G22" s="146">
        <f>G23-SUM(G15:G21)</f>
        <v>0</v>
      </c>
    </row>
    <row r="23" spans="1:7" ht="15.95" customHeight="1" thickBot="1" x14ac:dyDescent="0.25">
      <c r="A23" s="313" t="s">
        <v>62</v>
      </c>
      <c r="B23" s="314"/>
      <c r="C23" s="156">
        <f>C22+G23</f>
        <v>0</v>
      </c>
      <c r="D23" s="157" t="s">
        <v>63</v>
      </c>
      <c r="E23" s="158"/>
      <c r="F23" s="159"/>
      <c r="G23" s="146">
        <f>'SO 03  Rek'!H27</f>
        <v>0</v>
      </c>
    </row>
    <row r="24" spans="1:7" x14ac:dyDescent="0.2">
      <c r="A24" s="160" t="s">
        <v>64</v>
      </c>
      <c r="B24" s="161"/>
      <c r="C24" s="162"/>
      <c r="D24" s="161" t="s">
        <v>65</v>
      </c>
      <c r="E24" s="161"/>
      <c r="F24" s="163" t="s">
        <v>66</v>
      </c>
      <c r="G24" s="164"/>
    </row>
    <row r="25" spans="1:7" x14ac:dyDescent="0.2">
      <c r="A25" s="155" t="s">
        <v>67</v>
      </c>
      <c r="B25" s="125"/>
      <c r="C25" s="165"/>
      <c r="D25" s="125" t="s">
        <v>67</v>
      </c>
      <c r="F25" s="166" t="s">
        <v>67</v>
      </c>
      <c r="G25" s="167"/>
    </row>
    <row r="26" spans="1:7" ht="37.5" customHeight="1" x14ac:dyDescent="0.2">
      <c r="A26" s="155" t="s">
        <v>68</v>
      </c>
      <c r="B26" s="168"/>
      <c r="C26" s="165"/>
      <c r="D26" s="125" t="s">
        <v>68</v>
      </c>
      <c r="F26" s="166" t="s">
        <v>68</v>
      </c>
      <c r="G26" s="167"/>
    </row>
    <row r="27" spans="1:7" x14ac:dyDescent="0.2">
      <c r="A27" s="155"/>
      <c r="B27" s="169"/>
      <c r="C27" s="165"/>
      <c r="D27" s="125"/>
      <c r="F27" s="166"/>
      <c r="G27" s="167"/>
    </row>
    <row r="28" spans="1:7" x14ac:dyDescent="0.2">
      <c r="A28" s="155" t="s">
        <v>69</v>
      </c>
      <c r="B28" s="125"/>
      <c r="C28" s="165"/>
      <c r="D28" s="166" t="s">
        <v>70</v>
      </c>
      <c r="E28" s="165"/>
      <c r="F28" s="170" t="s">
        <v>70</v>
      </c>
      <c r="G28" s="167"/>
    </row>
    <row r="29" spans="1:7" ht="69" customHeight="1" x14ac:dyDescent="0.2">
      <c r="A29" s="155"/>
      <c r="B29" s="125"/>
      <c r="C29" s="171"/>
      <c r="D29" s="172"/>
      <c r="E29" s="171"/>
      <c r="F29" s="125"/>
      <c r="G29" s="167"/>
    </row>
    <row r="30" spans="1:7" x14ac:dyDescent="0.2">
      <c r="A30" s="173" t="s">
        <v>12</v>
      </c>
      <c r="B30" s="174"/>
      <c r="C30" s="175">
        <v>21</v>
      </c>
      <c r="D30" s="174" t="s">
        <v>71</v>
      </c>
      <c r="E30" s="176"/>
      <c r="F30" s="305">
        <f>C23-F32</f>
        <v>0</v>
      </c>
      <c r="G30" s="306"/>
    </row>
    <row r="31" spans="1:7" x14ac:dyDescent="0.2">
      <c r="A31" s="173" t="s">
        <v>72</v>
      </c>
      <c r="B31" s="174"/>
      <c r="C31" s="175">
        <f>C30</f>
        <v>21</v>
      </c>
      <c r="D31" s="174" t="s">
        <v>73</v>
      </c>
      <c r="E31" s="176"/>
      <c r="F31" s="305">
        <f>ROUND(PRODUCT(F30,C31/100),0)</f>
        <v>0</v>
      </c>
      <c r="G31" s="306"/>
    </row>
    <row r="32" spans="1:7" x14ac:dyDescent="0.2">
      <c r="A32" s="173" t="s">
        <v>12</v>
      </c>
      <c r="B32" s="174"/>
      <c r="C32" s="175">
        <v>0</v>
      </c>
      <c r="D32" s="174" t="s">
        <v>73</v>
      </c>
      <c r="E32" s="176"/>
      <c r="F32" s="305">
        <v>0</v>
      </c>
      <c r="G32" s="306"/>
    </row>
    <row r="33" spans="1:8" x14ac:dyDescent="0.2">
      <c r="A33" s="173" t="s">
        <v>72</v>
      </c>
      <c r="B33" s="177"/>
      <c r="C33" s="178">
        <f>C32</f>
        <v>0</v>
      </c>
      <c r="D33" s="174" t="s">
        <v>73</v>
      </c>
      <c r="E33" s="151"/>
      <c r="F33" s="305">
        <f>ROUND(PRODUCT(F32,C33/100),0)</f>
        <v>0</v>
      </c>
      <c r="G33" s="306"/>
    </row>
    <row r="34" spans="1:8" s="182" customFormat="1" ht="19.5" customHeight="1" thickBot="1" x14ac:dyDescent="0.3">
      <c r="A34" s="179" t="s">
        <v>74</v>
      </c>
      <c r="B34" s="180"/>
      <c r="C34" s="180"/>
      <c r="D34" s="180"/>
      <c r="E34" s="181"/>
      <c r="F34" s="307">
        <f>ROUND(SUM(F30:F33),0)</f>
        <v>0</v>
      </c>
      <c r="G34" s="308"/>
    </row>
    <row r="36" spans="1:8" x14ac:dyDescent="0.2">
      <c r="A36" s="2" t="s">
        <v>75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">
      <c r="A37" s="2"/>
      <c r="B37" s="309"/>
      <c r="C37" s="309"/>
      <c r="D37" s="309"/>
      <c r="E37" s="309"/>
      <c r="F37" s="309"/>
      <c r="G37" s="309"/>
      <c r="H37" s="1" t="s">
        <v>1</v>
      </c>
    </row>
    <row r="38" spans="1:8" ht="12.75" customHeight="1" x14ac:dyDescent="0.2">
      <c r="A38" s="183"/>
      <c r="B38" s="309"/>
      <c r="C38" s="309"/>
      <c r="D38" s="309"/>
      <c r="E38" s="309"/>
      <c r="F38" s="309"/>
      <c r="G38" s="309"/>
      <c r="H38" s="1" t="s">
        <v>1</v>
      </c>
    </row>
    <row r="39" spans="1:8" x14ac:dyDescent="0.2">
      <c r="A39" s="183"/>
      <c r="B39" s="309"/>
      <c r="C39" s="309"/>
      <c r="D39" s="309"/>
      <c r="E39" s="309"/>
      <c r="F39" s="309"/>
      <c r="G39" s="309"/>
      <c r="H39" s="1" t="s">
        <v>1</v>
      </c>
    </row>
    <row r="40" spans="1:8" x14ac:dyDescent="0.2">
      <c r="A40" s="183"/>
      <c r="B40" s="309"/>
      <c r="C40" s="309"/>
      <c r="D40" s="309"/>
      <c r="E40" s="309"/>
      <c r="F40" s="309"/>
      <c r="G40" s="309"/>
      <c r="H40" s="1" t="s">
        <v>1</v>
      </c>
    </row>
    <row r="41" spans="1:8" x14ac:dyDescent="0.2">
      <c r="A41" s="183"/>
      <c r="B41" s="309"/>
      <c r="C41" s="309"/>
      <c r="D41" s="309"/>
      <c r="E41" s="309"/>
      <c r="F41" s="309"/>
      <c r="G41" s="309"/>
      <c r="H41" s="1" t="s">
        <v>1</v>
      </c>
    </row>
    <row r="42" spans="1:8" x14ac:dyDescent="0.2">
      <c r="A42" s="183"/>
      <c r="B42" s="309"/>
      <c r="C42" s="309"/>
      <c r="D42" s="309"/>
      <c r="E42" s="309"/>
      <c r="F42" s="309"/>
      <c r="G42" s="309"/>
      <c r="H42" s="1" t="s">
        <v>1</v>
      </c>
    </row>
    <row r="43" spans="1:8" x14ac:dyDescent="0.2">
      <c r="A43" s="183"/>
      <c r="B43" s="309"/>
      <c r="C43" s="309"/>
      <c r="D43" s="309"/>
      <c r="E43" s="309"/>
      <c r="F43" s="309"/>
      <c r="G43" s="309"/>
      <c r="H43" s="1" t="s">
        <v>1</v>
      </c>
    </row>
    <row r="44" spans="1:8" ht="12.75" customHeight="1" x14ac:dyDescent="0.2">
      <c r="A44" s="183"/>
      <c r="B44" s="309"/>
      <c r="C44" s="309"/>
      <c r="D44" s="309"/>
      <c r="E44" s="309"/>
      <c r="F44" s="309"/>
      <c r="G44" s="309"/>
      <c r="H44" s="1" t="s">
        <v>1</v>
      </c>
    </row>
    <row r="45" spans="1:8" ht="12.75" customHeight="1" x14ac:dyDescent="0.2">
      <c r="A45" s="183"/>
      <c r="B45" s="309"/>
      <c r="C45" s="309"/>
      <c r="D45" s="309"/>
      <c r="E45" s="309"/>
      <c r="F45" s="309"/>
      <c r="G45" s="309"/>
      <c r="H45" s="1" t="s">
        <v>1</v>
      </c>
    </row>
    <row r="46" spans="1:8" x14ac:dyDescent="0.2">
      <c r="B46" s="304"/>
      <c r="C46" s="304"/>
      <c r="D46" s="304"/>
      <c r="E46" s="304"/>
      <c r="F46" s="304"/>
      <c r="G46" s="304"/>
    </row>
    <row r="47" spans="1:8" x14ac:dyDescent="0.2">
      <c r="B47" s="304"/>
      <c r="C47" s="304"/>
      <c r="D47" s="304"/>
      <c r="E47" s="304"/>
      <c r="F47" s="304"/>
      <c r="G47" s="304"/>
    </row>
    <row r="48" spans="1:8" x14ac:dyDescent="0.2">
      <c r="B48" s="304"/>
      <c r="C48" s="304"/>
      <c r="D48" s="304"/>
      <c r="E48" s="304"/>
      <c r="F48" s="304"/>
      <c r="G48" s="304"/>
    </row>
    <row r="49" spans="2:7" x14ac:dyDescent="0.2">
      <c r="B49" s="304"/>
      <c r="C49" s="304"/>
      <c r="D49" s="304"/>
      <c r="E49" s="304"/>
      <c r="F49" s="304"/>
      <c r="G49" s="304"/>
    </row>
    <row r="50" spans="2:7" x14ac:dyDescent="0.2">
      <c r="B50" s="304"/>
      <c r="C50" s="304"/>
      <c r="D50" s="304"/>
      <c r="E50" s="304"/>
      <c r="F50" s="304"/>
      <c r="G50" s="304"/>
    </row>
    <row r="51" spans="2:7" x14ac:dyDescent="0.2">
      <c r="B51" s="304"/>
      <c r="C51" s="304"/>
      <c r="D51" s="304"/>
      <c r="E51" s="304"/>
      <c r="F51" s="304"/>
      <c r="G51" s="304"/>
    </row>
  </sheetData>
  <mergeCells count="18">
    <mergeCell ref="A23:B23"/>
    <mergeCell ref="C8:E8"/>
    <mergeCell ref="C9:E9"/>
    <mergeCell ref="C10:E10"/>
    <mergeCell ref="C11:E11"/>
    <mergeCell ref="C12:E12"/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3"/>
  <dimension ref="A1:BE78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13.5" thickTop="1" x14ac:dyDescent="0.2">
      <c r="A1" s="315" t="s">
        <v>2</v>
      </c>
      <c r="B1" s="316"/>
      <c r="C1" s="184" t="s">
        <v>106</v>
      </c>
      <c r="D1" s="185"/>
      <c r="E1" s="186"/>
      <c r="F1" s="185"/>
      <c r="G1" s="187" t="s">
        <v>76</v>
      </c>
      <c r="H1" s="188" t="s">
        <v>110</v>
      </c>
      <c r="I1" s="189"/>
    </row>
    <row r="2" spans="1:57" ht="13.5" thickBot="1" x14ac:dyDescent="0.25">
      <c r="A2" s="317" t="s">
        <v>77</v>
      </c>
      <c r="B2" s="318"/>
      <c r="C2" s="190" t="s">
        <v>269</v>
      </c>
      <c r="D2" s="191"/>
      <c r="E2" s="192"/>
      <c r="F2" s="191"/>
      <c r="G2" s="319"/>
      <c r="H2" s="320"/>
      <c r="I2" s="321"/>
    </row>
    <row r="3" spans="1:57" ht="13.5" thickTop="1" x14ac:dyDescent="0.2">
      <c r="F3" s="125"/>
    </row>
    <row r="4" spans="1:57" ht="19.5" customHeight="1" x14ac:dyDescent="0.25">
      <c r="A4" s="193" t="s">
        <v>78</v>
      </c>
      <c r="B4" s="194"/>
      <c r="C4" s="194"/>
      <c r="D4" s="194"/>
      <c r="E4" s="195"/>
      <c r="F4" s="194"/>
      <c r="G4" s="194"/>
      <c r="H4" s="194"/>
      <c r="I4" s="194"/>
    </row>
    <row r="5" spans="1:57" ht="13.5" thickBot="1" x14ac:dyDescent="0.25"/>
    <row r="6" spans="1:57" s="125" customFormat="1" ht="13.5" thickBot="1" x14ac:dyDescent="0.25">
      <c r="A6" s="196"/>
      <c r="B6" s="197" t="s">
        <v>79</v>
      </c>
      <c r="C6" s="197"/>
      <c r="D6" s="198"/>
      <c r="E6" s="199" t="s">
        <v>26</v>
      </c>
      <c r="F6" s="200" t="s">
        <v>27</v>
      </c>
      <c r="G6" s="200" t="s">
        <v>28</v>
      </c>
      <c r="H6" s="200" t="s">
        <v>29</v>
      </c>
      <c r="I6" s="201" t="s">
        <v>30</v>
      </c>
    </row>
    <row r="7" spans="1:57" s="125" customFormat="1" x14ac:dyDescent="0.2">
      <c r="A7" s="291" t="str">
        <f>'SO 03  Pol'!B7</f>
        <v>1</v>
      </c>
      <c r="B7" s="62" t="str">
        <f>'SO 03  Pol'!C7</f>
        <v>Zemní práce</v>
      </c>
      <c r="D7" s="202"/>
      <c r="E7" s="292">
        <f>'SO 03  Pol'!BA21</f>
        <v>0</v>
      </c>
      <c r="F7" s="293">
        <f>'SO 03  Pol'!BB21</f>
        <v>0</v>
      </c>
      <c r="G7" s="293">
        <f>'SO 03  Pol'!BC21</f>
        <v>0</v>
      </c>
      <c r="H7" s="293">
        <f>'SO 03  Pol'!BD21</f>
        <v>0</v>
      </c>
      <c r="I7" s="294">
        <f>'SO 03  Pol'!BE21</f>
        <v>0</v>
      </c>
    </row>
    <row r="8" spans="1:57" s="125" customFormat="1" x14ac:dyDescent="0.2">
      <c r="A8" s="291" t="str">
        <f>'SO 03  Pol'!B22</f>
        <v>5</v>
      </c>
      <c r="B8" s="62" t="str">
        <f>'SO 03  Pol'!C22</f>
        <v>Komunikace</v>
      </c>
      <c r="D8" s="202"/>
      <c r="E8" s="292">
        <f>'SO 03  Pol'!BA33</f>
        <v>0</v>
      </c>
      <c r="F8" s="293">
        <f>'SO 03  Pol'!BB33</f>
        <v>0</v>
      </c>
      <c r="G8" s="293">
        <f>'SO 03  Pol'!BC33</f>
        <v>0</v>
      </c>
      <c r="H8" s="293">
        <f>'SO 03  Pol'!BD33</f>
        <v>0</v>
      </c>
      <c r="I8" s="294">
        <f>'SO 03  Pol'!BE33</f>
        <v>0</v>
      </c>
    </row>
    <row r="9" spans="1:57" s="125" customFormat="1" x14ac:dyDescent="0.2">
      <c r="A9" s="291" t="str">
        <f>'SO 03  Pol'!B34</f>
        <v>8</v>
      </c>
      <c r="B9" s="62" t="str">
        <f>'SO 03  Pol'!C34</f>
        <v>Trubní vedení</v>
      </c>
      <c r="D9" s="202"/>
      <c r="E9" s="292">
        <f>'SO 03  Pol'!BA36</f>
        <v>0</v>
      </c>
      <c r="F9" s="293">
        <f>'SO 03  Pol'!BB36</f>
        <v>0</v>
      </c>
      <c r="G9" s="293">
        <f>'SO 03  Pol'!BC36</f>
        <v>0</v>
      </c>
      <c r="H9" s="293">
        <f>'SO 03  Pol'!BD36</f>
        <v>0</v>
      </c>
      <c r="I9" s="294">
        <f>'SO 03  Pol'!BE36</f>
        <v>0</v>
      </c>
    </row>
    <row r="10" spans="1:57" s="125" customFormat="1" x14ac:dyDescent="0.2">
      <c r="A10" s="291" t="str">
        <f>'SO 03  Pol'!B37</f>
        <v>91</v>
      </c>
      <c r="B10" s="62" t="str">
        <f>'SO 03  Pol'!C37</f>
        <v>Doplňující práce na komunikaci</v>
      </c>
      <c r="D10" s="202"/>
      <c r="E10" s="292">
        <f>'SO 03  Pol'!BA48</f>
        <v>0</v>
      </c>
      <c r="F10" s="293">
        <f>'SO 03  Pol'!BB48</f>
        <v>0</v>
      </c>
      <c r="G10" s="293">
        <f>'SO 03  Pol'!BC48</f>
        <v>0</v>
      </c>
      <c r="H10" s="293">
        <f>'SO 03  Pol'!BD48</f>
        <v>0</v>
      </c>
      <c r="I10" s="294">
        <f>'SO 03  Pol'!BE48</f>
        <v>0</v>
      </c>
    </row>
    <row r="11" spans="1:57" s="125" customFormat="1" x14ac:dyDescent="0.2">
      <c r="A11" s="291" t="str">
        <f>'SO 03  Pol'!B49</f>
        <v>99</v>
      </c>
      <c r="B11" s="62" t="str">
        <f>'SO 03  Pol'!C49</f>
        <v>Staveništní přesun hmot</v>
      </c>
      <c r="D11" s="202"/>
      <c r="E11" s="292">
        <f>'SO 03  Pol'!BA51</f>
        <v>0</v>
      </c>
      <c r="F11" s="293">
        <f>'SO 03  Pol'!BB51</f>
        <v>0</v>
      </c>
      <c r="G11" s="293">
        <f>'SO 03  Pol'!BC51</f>
        <v>0</v>
      </c>
      <c r="H11" s="293">
        <f>'SO 03  Pol'!BD51</f>
        <v>0</v>
      </c>
      <c r="I11" s="294">
        <f>'SO 03  Pol'!BE51</f>
        <v>0</v>
      </c>
    </row>
    <row r="12" spans="1:57" s="125" customFormat="1" x14ac:dyDescent="0.2">
      <c r="A12" s="291" t="str">
        <f>'SO 03  Pol'!B52</f>
        <v>D96</v>
      </c>
      <c r="B12" s="62" t="str">
        <f>'SO 03  Pol'!C52</f>
        <v>Přesuny suti a vybouraných hmot</v>
      </c>
      <c r="D12" s="202"/>
      <c r="E12" s="292">
        <f>'SO 03  Pol'!BA56</f>
        <v>0</v>
      </c>
      <c r="F12" s="293">
        <f>'SO 03  Pol'!BB56</f>
        <v>0</v>
      </c>
      <c r="G12" s="293">
        <f>'SO 03  Pol'!BC56</f>
        <v>0</v>
      </c>
      <c r="H12" s="293">
        <f>'SO 03  Pol'!BD56</f>
        <v>0</v>
      </c>
      <c r="I12" s="294">
        <f>'SO 03  Pol'!BE56</f>
        <v>0</v>
      </c>
    </row>
    <row r="13" spans="1:57" s="125" customFormat="1" ht="13.5" thickBot="1" x14ac:dyDescent="0.25">
      <c r="A13" s="291" t="str">
        <f>'SO 03  Pol'!B57</f>
        <v>OST</v>
      </c>
      <c r="B13" s="62" t="str">
        <f>'SO 03  Pol'!C57</f>
        <v>Ostatní</v>
      </c>
      <c r="D13" s="202"/>
      <c r="E13" s="292">
        <f>'SO 03  Pol'!BA60</f>
        <v>0</v>
      </c>
      <c r="F13" s="293">
        <f>'SO 03  Pol'!BB60</f>
        <v>0</v>
      </c>
      <c r="G13" s="293">
        <f>'SO 03  Pol'!BC60</f>
        <v>0</v>
      </c>
      <c r="H13" s="293">
        <f>'SO 03  Pol'!BD60</f>
        <v>0</v>
      </c>
      <c r="I13" s="294">
        <f>'SO 03  Pol'!BE60</f>
        <v>0</v>
      </c>
    </row>
    <row r="14" spans="1:57" s="14" customFormat="1" ht="13.5" thickBot="1" x14ac:dyDescent="0.25">
      <c r="A14" s="203"/>
      <c r="B14" s="204" t="s">
        <v>80</v>
      </c>
      <c r="C14" s="204"/>
      <c r="D14" s="205"/>
      <c r="E14" s="206">
        <f>SUM(E7:E13)</f>
        <v>0</v>
      </c>
      <c r="F14" s="207">
        <f>SUM(F7:F13)</f>
        <v>0</v>
      </c>
      <c r="G14" s="207">
        <f>SUM(G7:G13)</f>
        <v>0</v>
      </c>
      <c r="H14" s="207">
        <f>SUM(H7:H13)</f>
        <v>0</v>
      </c>
      <c r="I14" s="208">
        <f>SUM(I7:I13)</f>
        <v>0</v>
      </c>
    </row>
    <row r="15" spans="1:57" x14ac:dyDescent="0.2">
      <c r="A15" s="125"/>
      <c r="B15" s="125"/>
      <c r="C15" s="125"/>
      <c r="D15" s="125"/>
      <c r="E15" s="125"/>
      <c r="F15" s="125"/>
      <c r="G15" s="125"/>
      <c r="H15" s="125"/>
      <c r="I15" s="125"/>
    </row>
    <row r="16" spans="1:57" ht="19.5" customHeight="1" x14ac:dyDescent="0.25">
      <c r="A16" s="194" t="s">
        <v>81</v>
      </c>
      <c r="B16" s="194"/>
      <c r="C16" s="194"/>
      <c r="D16" s="194"/>
      <c r="E16" s="194"/>
      <c r="F16" s="194"/>
      <c r="G16" s="209"/>
      <c r="H16" s="194"/>
      <c r="I16" s="194"/>
      <c r="BA16" s="131"/>
      <c r="BB16" s="131"/>
      <c r="BC16" s="131"/>
      <c r="BD16" s="131"/>
      <c r="BE16" s="131"/>
    </row>
    <row r="17" spans="1:53" ht="13.5" thickBot="1" x14ac:dyDescent="0.25"/>
    <row r="18" spans="1:53" x14ac:dyDescent="0.2">
      <c r="A18" s="160" t="s">
        <v>82</v>
      </c>
      <c r="B18" s="161"/>
      <c r="C18" s="161"/>
      <c r="D18" s="210"/>
      <c r="E18" s="211" t="s">
        <v>83</v>
      </c>
      <c r="F18" s="212" t="s">
        <v>13</v>
      </c>
      <c r="G18" s="213" t="s">
        <v>84</v>
      </c>
      <c r="H18" s="214"/>
      <c r="I18" s="215" t="s">
        <v>83</v>
      </c>
    </row>
    <row r="19" spans="1:53" x14ac:dyDescent="0.2">
      <c r="A19" s="154" t="s">
        <v>233</v>
      </c>
      <c r="B19" s="145"/>
      <c r="C19" s="145"/>
      <c r="D19" s="216"/>
      <c r="E19" s="217"/>
      <c r="F19" s="218"/>
      <c r="G19" s="219">
        <v>0</v>
      </c>
      <c r="H19" s="220"/>
      <c r="I19" s="221">
        <f t="shared" ref="I19:I26" si="0">E19+F19*G19/100</f>
        <v>0</v>
      </c>
      <c r="BA19" s="1">
        <v>0</v>
      </c>
    </row>
    <row r="20" spans="1:53" x14ac:dyDescent="0.2">
      <c r="A20" s="154" t="s">
        <v>234</v>
      </c>
      <c r="B20" s="145"/>
      <c r="C20" s="145"/>
      <c r="D20" s="216"/>
      <c r="E20" s="217"/>
      <c r="F20" s="218"/>
      <c r="G20" s="219">
        <v>0</v>
      </c>
      <c r="H20" s="220"/>
      <c r="I20" s="221">
        <f t="shared" si="0"/>
        <v>0</v>
      </c>
      <c r="BA20" s="1">
        <v>0</v>
      </c>
    </row>
    <row r="21" spans="1:53" x14ac:dyDescent="0.2">
      <c r="A21" s="154" t="s">
        <v>235</v>
      </c>
      <c r="B21" s="145"/>
      <c r="C21" s="145"/>
      <c r="D21" s="216"/>
      <c r="E21" s="217"/>
      <c r="F21" s="218"/>
      <c r="G21" s="219">
        <v>0</v>
      </c>
      <c r="H21" s="220"/>
      <c r="I21" s="221">
        <f t="shared" si="0"/>
        <v>0</v>
      </c>
      <c r="BA21" s="1">
        <v>0</v>
      </c>
    </row>
    <row r="22" spans="1:53" x14ac:dyDescent="0.2">
      <c r="A22" s="154" t="s">
        <v>236</v>
      </c>
      <c r="B22" s="145"/>
      <c r="C22" s="145"/>
      <c r="D22" s="216"/>
      <c r="E22" s="217"/>
      <c r="F22" s="218"/>
      <c r="G22" s="219">
        <v>0</v>
      </c>
      <c r="H22" s="220"/>
      <c r="I22" s="221">
        <f t="shared" si="0"/>
        <v>0</v>
      </c>
      <c r="BA22" s="1">
        <v>0</v>
      </c>
    </row>
    <row r="23" spans="1:53" x14ac:dyDescent="0.2">
      <c r="A23" s="154" t="s">
        <v>237</v>
      </c>
      <c r="B23" s="145"/>
      <c r="C23" s="145"/>
      <c r="D23" s="216"/>
      <c r="E23" s="217"/>
      <c r="F23" s="218"/>
      <c r="G23" s="219">
        <v>0</v>
      </c>
      <c r="H23" s="220"/>
      <c r="I23" s="221">
        <f t="shared" si="0"/>
        <v>0</v>
      </c>
      <c r="BA23" s="1">
        <v>1</v>
      </c>
    </row>
    <row r="24" spans="1:53" x14ac:dyDescent="0.2">
      <c r="A24" s="154" t="s">
        <v>238</v>
      </c>
      <c r="B24" s="145"/>
      <c r="C24" s="145"/>
      <c r="D24" s="216"/>
      <c r="E24" s="217"/>
      <c r="F24" s="218"/>
      <c r="G24" s="219">
        <v>0</v>
      </c>
      <c r="H24" s="220"/>
      <c r="I24" s="221">
        <f t="shared" si="0"/>
        <v>0</v>
      </c>
      <c r="BA24" s="1">
        <v>1</v>
      </c>
    </row>
    <row r="25" spans="1:53" x14ac:dyDescent="0.2">
      <c r="A25" s="154" t="s">
        <v>239</v>
      </c>
      <c r="B25" s="145"/>
      <c r="C25" s="145"/>
      <c r="D25" s="216"/>
      <c r="E25" s="217"/>
      <c r="F25" s="218"/>
      <c r="G25" s="219">
        <v>0</v>
      </c>
      <c r="H25" s="220"/>
      <c r="I25" s="221">
        <f t="shared" si="0"/>
        <v>0</v>
      </c>
      <c r="BA25" s="1">
        <v>2</v>
      </c>
    </row>
    <row r="26" spans="1:53" x14ac:dyDescent="0.2">
      <c r="A26" s="154" t="s">
        <v>240</v>
      </c>
      <c r="B26" s="145"/>
      <c r="C26" s="145"/>
      <c r="D26" s="216"/>
      <c r="E26" s="217"/>
      <c r="F26" s="218"/>
      <c r="G26" s="219">
        <v>0</v>
      </c>
      <c r="H26" s="220"/>
      <c r="I26" s="221">
        <f t="shared" si="0"/>
        <v>0</v>
      </c>
      <c r="BA26" s="1">
        <v>2</v>
      </c>
    </row>
    <row r="27" spans="1:53" ht="13.5" thickBot="1" x14ac:dyDescent="0.25">
      <c r="A27" s="222"/>
      <c r="B27" s="223" t="s">
        <v>85</v>
      </c>
      <c r="C27" s="224"/>
      <c r="D27" s="225"/>
      <c r="E27" s="226"/>
      <c r="F27" s="227"/>
      <c r="G27" s="227"/>
      <c r="H27" s="322">
        <f>SUM(I19:I26)</f>
        <v>0</v>
      </c>
      <c r="I27" s="323"/>
    </row>
    <row r="29" spans="1:53" x14ac:dyDescent="0.2">
      <c r="B29" s="14"/>
      <c r="F29" s="228"/>
      <c r="G29" s="229"/>
      <c r="H29" s="229"/>
      <c r="I29" s="46"/>
    </row>
    <row r="30" spans="1:53" x14ac:dyDescent="0.2">
      <c r="F30" s="228"/>
      <c r="G30" s="229"/>
      <c r="H30" s="229"/>
      <c r="I30" s="46"/>
    </row>
    <row r="31" spans="1:53" x14ac:dyDescent="0.2">
      <c r="F31" s="228"/>
      <c r="G31" s="229"/>
      <c r="H31" s="229"/>
      <c r="I31" s="46"/>
    </row>
    <row r="32" spans="1:53" x14ac:dyDescent="0.2">
      <c r="F32" s="228"/>
      <c r="G32" s="229"/>
      <c r="H32" s="229"/>
      <c r="I32" s="46"/>
    </row>
    <row r="33" spans="6:9" x14ac:dyDescent="0.2">
      <c r="F33" s="228"/>
      <c r="G33" s="229"/>
      <c r="H33" s="229"/>
      <c r="I33" s="46"/>
    </row>
    <row r="34" spans="6:9" x14ac:dyDescent="0.2">
      <c r="F34" s="228"/>
      <c r="G34" s="229"/>
      <c r="H34" s="229"/>
      <c r="I34" s="46"/>
    </row>
    <row r="35" spans="6:9" x14ac:dyDescent="0.2">
      <c r="F35" s="228"/>
      <c r="G35" s="229"/>
      <c r="H35" s="229"/>
      <c r="I35" s="46"/>
    </row>
    <row r="36" spans="6:9" x14ac:dyDescent="0.2">
      <c r="F36" s="228"/>
      <c r="G36" s="229"/>
      <c r="H36" s="229"/>
      <c r="I36" s="46"/>
    </row>
    <row r="37" spans="6:9" x14ac:dyDescent="0.2">
      <c r="F37" s="228"/>
      <c r="G37" s="229"/>
      <c r="H37" s="229"/>
      <c r="I37" s="46"/>
    </row>
    <row r="38" spans="6:9" x14ac:dyDescent="0.2">
      <c r="F38" s="228"/>
      <c r="G38" s="229"/>
      <c r="H38" s="229"/>
      <c r="I38" s="46"/>
    </row>
    <row r="39" spans="6:9" x14ac:dyDescent="0.2">
      <c r="F39" s="228"/>
      <c r="G39" s="229"/>
      <c r="H39" s="229"/>
      <c r="I39" s="46"/>
    </row>
    <row r="40" spans="6:9" x14ac:dyDescent="0.2">
      <c r="F40" s="228"/>
      <c r="G40" s="229"/>
      <c r="H40" s="229"/>
      <c r="I40" s="46"/>
    </row>
    <row r="41" spans="6:9" x14ac:dyDescent="0.2">
      <c r="F41" s="228"/>
      <c r="G41" s="229"/>
      <c r="H41" s="229"/>
      <c r="I41" s="46"/>
    </row>
    <row r="42" spans="6:9" x14ac:dyDescent="0.2">
      <c r="F42" s="228"/>
      <c r="G42" s="229"/>
      <c r="H42" s="229"/>
      <c r="I42" s="46"/>
    </row>
    <row r="43" spans="6:9" x14ac:dyDescent="0.2">
      <c r="F43" s="228"/>
      <c r="G43" s="229"/>
      <c r="H43" s="229"/>
      <c r="I43" s="46"/>
    </row>
    <row r="44" spans="6:9" x14ac:dyDescent="0.2">
      <c r="F44" s="228"/>
      <c r="G44" s="229"/>
      <c r="H44" s="229"/>
      <c r="I44" s="46"/>
    </row>
    <row r="45" spans="6:9" x14ac:dyDescent="0.2">
      <c r="F45" s="228"/>
      <c r="G45" s="229"/>
      <c r="H45" s="229"/>
      <c r="I45" s="46"/>
    </row>
    <row r="46" spans="6:9" x14ac:dyDescent="0.2">
      <c r="F46" s="228"/>
      <c r="G46" s="229"/>
      <c r="H46" s="229"/>
      <c r="I46" s="46"/>
    </row>
    <row r="47" spans="6:9" x14ac:dyDescent="0.2">
      <c r="F47" s="228"/>
      <c r="G47" s="229"/>
      <c r="H47" s="229"/>
      <c r="I47" s="46"/>
    </row>
    <row r="48" spans="6:9" x14ac:dyDescent="0.2">
      <c r="F48" s="228"/>
      <c r="G48" s="229"/>
      <c r="H48" s="229"/>
      <c r="I48" s="46"/>
    </row>
    <row r="49" spans="6:9" x14ac:dyDescent="0.2">
      <c r="F49" s="228"/>
      <c r="G49" s="229"/>
      <c r="H49" s="229"/>
      <c r="I49" s="46"/>
    </row>
    <row r="50" spans="6:9" x14ac:dyDescent="0.2">
      <c r="F50" s="228"/>
      <c r="G50" s="229"/>
      <c r="H50" s="229"/>
      <c r="I50" s="46"/>
    </row>
    <row r="51" spans="6:9" x14ac:dyDescent="0.2">
      <c r="F51" s="228"/>
      <c r="G51" s="229"/>
      <c r="H51" s="229"/>
      <c r="I51" s="46"/>
    </row>
    <row r="52" spans="6:9" x14ac:dyDescent="0.2">
      <c r="F52" s="228"/>
      <c r="G52" s="229"/>
      <c r="H52" s="229"/>
      <c r="I52" s="46"/>
    </row>
    <row r="53" spans="6:9" x14ac:dyDescent="0.2">
      <c r="F53" s="228"/>
      <c r="G53" s="229"/>
      <c r="H53" s="229"/>
      <c r="I53" s="46"/>
    </row>
    <row r="54" spans="6:9" x14ac:dyDescent="0.2">
      <c r="F54" s="228"/>
      <c r="G54" s="229"/>
      <c r="H54" s="229"/>
      <c r="I54" s="46"/>
    </row>
    <row r="55" spans="6:9" x14ac:dyDescent="0.2">
      <c r="F55" s="228"/>
      <c r="G55" s="229"/>
      <c r="H55" s="229"/>
      <c r="I55" s="46"/>
    </row>
    <row r="56" spans="6:9" x14ac:dyDescent="0.2">
      <c r="F56" s="228"/>
      <c r="G56" s="229"/>
      <c r="H56" s="229"/>
      <c r="I56" s="46"/>
    </row>
    <row r="57" spans="6:9" x14ac:dyDescent="0.2">
      <c r="F57" s="228"/>
      <c r="G57" s="229"/>
      <c r="H57" s="229"/>
      <c r="I57" s="46"/>
    </row>
    <row r="58" spans="6:9" x14ac:dyDescent="0.2">
      <c r="F58" s="228"/>
      <c r="G58" s="229"/>
      <c r="H58" s="229"/>
      <c r="I58" s="46"/>
    </row>
    <row r="59" spans="6:9" x14ac:dyDescent="0.2">
      <c r="F59" s="228"/>
      <c r="G59" s="229"/>
      <c r="H59" s="229"/>
      <c r="I59" s="46"/>
    </row>
    <row r="60" spans="6:9" x14ac:dyDescent="0.2">
      <c r="F60" s="228"/>
      <c r="G60" s="229"/>
      <c r="H60" s="229"/>
      <c r="I60" s="46"/>
    </row>
    <row r="61" spans="6:9" x14ac:dyDescent="0.2">
      <c r="F61" s="228"/>
      <c r="G61" s="229"/>
      <c r="H61" s="229"/>
      <c r="I61" s="46"/>
    </row>
    <row r="62" spans="6:9" x14ac:dyDescent="0.2">
      <c r="F62" s="228"/>
      <c r="G62" s="229"/>
      <c r="H62" s="229"/>
      <c r="I62" s="46"/>
    </row>
    <row r="63" spans="6:9" x14ac:dyDescent="0.2">
      <c r="F63" s="228"/>
      <c r="G63" s="229"/>
      <c r="H63" s="229"/>
      <c r="I63" s="46"/>
    </row>
    <row r="64" spans="6:9" x14ac:dyDescent="0.2">
      <c r="F64" s="228"/>
      <c r="G64" s="229"/>
      <c r="H64" s="229"/>
      <c r="I64" s="46"/>
    </row>
    <row r="65" spans="6:9" x14ac:dyDescent="0.2">
      <c r="F65" s="228"/>
      <c r="G65" s="229"/>
      <c r="H65" s="229"/>
      <c r="I65" s="46"/>
    </row>
    <row r="66" spans="6:9" x14ac:dyDescent="0.2">
      <c r="F66" s="228"/>
      <c r="G66" s="229"/>
      <c r="H66" s="229"/>
      <c r="I66" s="46"/>
    </row>
    <row r="67" spans="6:9" x14ac:dyDescent="0.2">
      <c r="F67" s="228"/>
      <c r="G67" s="229"/>
      <c r="H67" s="229"/>
      <c r="I67" s="46"/>
    </row>
    <row r="68" spans="6:9" x14ac:dyDescent="0.2">
      <c r="F68" s="228"/>
      <c r="G68" s="229"/>
      <c r="H68" s="229"/>
      <c r="I68" s="46"/>
    </row>
    <row r="69" spans="6:9" x14ac:dyDescent="0.2">
      <c r="F69" s="228"/>
      <c r="G69" s="229"/>
      <c r="H69" s="229"/>
      <c r="I69" s="46"/>
    </row>
    <row r="70" spans="6:9" x14ac:dyDescent="0.2">
      <c r="F70" s="228"/>
      <c r="G70" s="229"/>
      <c r="H70" s="229"/>
      <c r="I70" s="46"/>
    </row>
    <row r="71" spans="6:9" x14ac:dyDescent="0.2">
      <c r="F71" s="228"/>
      <c r="G71" s="229"/>
      <c r="H71" s="229"/>
      <c r="I71" s="46"/>
    </row>
    <row r="72" spans="6:9" x14ac:dyDescent="0.2">
      <c r="F72" s="228"/>
      <c r="G72" s="229"/>
      <c r="H72" s="229"/>
      <c r="I72" s="46"/>
    </row>
    <row r="73" spans="6:9" x14ac:dyDescent="0.2">
      <c r="F73" s="228"/>
      <c r="G73" s="229"/>
      <c r="H73" s="229"/>
      <c r="I73" s="46"/>
    </row>
    <row r="74" spans="6:9" x14ac:dyDescent="0.2">
      <c r="F74" s="228"/>
      <c r="G74" s="229"/>
      <c r="H74" s="229"/>
      <c r="I74" s="46"/>
    </row>
    <row r="75" spans="6:9" x14ac:dyDescent="0.2">
      <c r="F75" s="228"/>
      <c r="G75" s="229"/>
      <c r="H75" s="229"/>
      <c r="I75" s="46"/>
    </row>
    <row r="76" spans="6:9" x14ac:dyDescent="0.2">
      <c r="F76" s="228"/>
      <c r="G76" s="229"/>
      <c r="H76" s="229"/>
      <c r="I76" s="46"/>
    </row>
    <row r="77" spans="6:9" x14ac:dyDescent="0.2">
      <c r="F77" s="228"/>
      <c r="G77" s="229"/>
      <c r="H77" s="229"/>
      <c r="I77" s="46"/>
    </row>
    <row r="78" spans="6:9" x14ac:dyDescent="0.2">
      <c r="F78" s="228"/>
      <c r="G78" s="229"/>
      <c r="H78" s="229"/>
      <c r="I78" s="46"/>
    </row>
  </sheetData>
  <mergeCells count="4">
    <mergeCell ref="A1:B1"/>
    <mergeCell ref="A2:B2"/>
    <mergeCell ref="G2:I2"/>
    <mergeCell ref="H27:I27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37</vt:i4>
      </vt:variant>
    </vt:vector>
  </HeadingPairs>
  <TitlesOfParts>
    <vt:vector size="47" baseType="lpstr">
      <vt:lpstr>Stavba</vt:lpstr>
      <vt:lpstr>SO 01  KL</vt:lpstr>
      <vt:lpstr>SO 01  Rek</vt:lpstr>
      <vt:lpstr>SO 01  Pol</vt:lpstr>
      <vt:lpstr>SO 02  KL</vt:lpstr>
      <vt:lpstr>SO 02  Rek</vt:lpstr>
      <vt:lpstr>SO 02  Pol</vt:lpstr>
      <vt:lpstr>SO 03  KL</vt:lpstr>
      <vt:lpstr>SO 03  Rek</vt:lpstr>
      <vt:lpstr>SO 03  Pol</vt:lpstr>
      <vt:lpstr>Stavba!CelkemObjekty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'SO 01  Pol'!Názvy_tisku</vt:lpstr>
      <vt:lpstr>'SO 01  Rek'!Názvy_tisku</vt:lpstr>
      <vt:lpstr>'SO 02  Pol'!Názvy_tisku</vt:lpstr>
      <vt:lpstr>'SO 02  Rek'!Názvy_tisku</vt:lpstr>
      <vt:lpstr>'SO 03  Pol'!Názvy_tisku</vt:lpstr>
      <vt:lpstr>'SO 03  Rek'!Názvy_tisku</vt:lpstr>
      <vt:lpstr>Stavba!Objednatel</vt:lpstr>
      <vt:lpstr>Stavba!Objekt</vt:lpstr>
      <vt:lpstr>'SO 01  KL'!Oblast_tisku</vt:lpstr>
      <vt:lpstr>'SO 01  Pol'!Oblast_tisku</vt:lpstr>
      <vt:lpstr>'SO 01  Rek'!Oblast_tisku</vt:lpstr>
      <vt:lpstr>'SO 02  KL'!Oblast_tisku</vt:lpstr>
      <vt:lpstr>'SO 02  Pol'!Oblast_tisku</vt:lpstr>
      <vt:lpstr>'SO 02  Rek'!Oblast_tisku</vt:lpstr>
      <vt:lpstr>'SO 03  KL'!Oblast_tisku</vt:lpstr>
      <vt:lpstr>'SO 03  Pol'!Oblast_tisku</vt:lpstr>
      <vt:lpstr>'SO 03  Rek'!Oblast_tisku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Stavba!SazbaDPH1</vt:lpstr>
      <vt:lpstr>Stavba!SazbaDPH2</vt:lpstr>
      <vt:lpstr>Stavba!SoucetDilu</vt:lpstr>
      <vt:lpstr>Stavba!StavbaCelkem</vt:lpstr>
      <vt:lpstr>Stavba!Zhotovitel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LukasK</dc:creator>
  <cp:lastModifiedBy>Tomáš Knapovský</cp:lastModifiedBy>
  <dcterms:created xsi:type="dcterms:W3CDTF">2019-07-22T12:06:34Z</dcterms:created>
  <dcterms:modified xsi:type="dcterms:W3CDTF">2019-07-30T08:14:19Z</dcterms:modified>
</cp:coreProperties>
</file>